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45" yWindow="390" windowWidth="12135" windowHeight="9300" tabRatio="504" firstSheet="1" activeTab="1"/>
  </bookViews>
  <sheets>
    <sheet name="ID" sheetId="10" state="hidden" r:id="rId1"/>
    <sheet name="Planfin_ก.พ.62" sheetId="94" r:id="rId2"/>
    <sheet name="EBITDA" sheetId="95" r:id="rId3"/>
    <sheet name="data" sheetId="96" r:id="rId4"/>
    <sheet name="นำเสนอ" sheetId="97" r:id="rId5"/>
  </sheets>
  <definedNames>
    <definedName name="_xlnm._FilterDatabase" localSheetId="3" hidden="1">data!$A$1:$U$449</definedName>
    <definedName name="_xlnm._FilterDatabase" localSheetId="0" hidden="1">ID!$A$1:$I$918</definedName>
    <definedName name="_xlnm.Print_Titles" localSheetId="1">Planfin_ก.พ.62!$A:$B</definedName>
  </definedNames>
  <calcPr calcId="144525"/>
</workbook>
</file>

<file path=xl/calcChain.xml><?xml version="1.0" encoding="utf-8"?>
<calcChain xmlns="http://schemas.openxmlformats.org/spreadsheetml/2006/main">
  <c r="DM6" i="94" l="1"/>
  <c r="DN6" i="94"/>
  <c r="DM7" i="94"/>
  <c r="DN7" i="94"/>
  <c r="DM8" i="94"/>
  <c r="DN8" i="94"/>
  <c r="DM9" i="94"/>
  <c r="DN9" i="94"/>
  <c r="DM10" i="94"/>
  <c r="DN10" i="94"/>
  <c r="DM11" i="94"/>
  <c r="DN11" i="94"/>
  <c r="DM12" i="94"/>
  <c r="DN12" i="94"/>
  <c r="DM13" i="94"/>
  <c r="DN13" i="94"/>
  <c r="DM14" i="94"/>
  <c r="DN14" i="94"/>
  <c r="DM15" i="94"/>
  <c r="DN15" i="94"/>
  <c r="DD16" i="94" l="1"/>
  <c r="DE16" i="94"/>
  <c r="DF16" i="94"/>
  <c r="DH16" i="94" s="1"/>
  <c r="DI16" i="94" s="1"/>
  <c r="DG16" i="94"/>
  <c r="DJ16" i="94"/>
  <c r="J16" i="94"/>
  <c r="K16" i="94"/>
  <c r="L16" i="94"/>
  <c r="M16" i="94"/>
  <c r="P16" i="94"/>
  <c r="BQ39" i="94"/>
  <c r="BN39" i="94"/>
  <c r="K39" i="94"/>
  <c r="L39" i="94"/>
  <c r="M39" i="94"/>
  <c r="N39" i="94"/>
  <c r="O39" i="94"/>
  <c r="Q39" i="94"/>
  <c r="R39" i="94"/>
  <c r="S39" i="94"/>
  <c r="T39" i="94"/>
  <c r="U39" i="94"/>
  <c r="V39" i="94"/>
  <c r="X39" i="94"/>
  <c r="Y39" i="94"/>
  <c r="Z39" i="94"/>
  <c r="AA39" i="94"/>
  <c r="AB39" i="94"/>
  <c r="AC39" i="94"/>
  <c r="AE39" i="94"/>
  <c r="AF39" i="94"/>
  <c r="AG39" i="94"/>
  <c r="AH39" i="94"/>
  <c r="AI39" i="94"/>
  <c r="AJ39" i="94"/>
  <c r="AL39" i="94"/>
  <c r="AM39" i="94"/>
  <c r="AN39" i="94"/>
  <c r="AO39" i="94"/>
  <c r="AP39" i="94"/>
  <c r="AQ39" i="94"/>
  <c r="AS39" i="94"/>
  <c r="AT39" i="94"/>
  <c r="AU39" i="94"/>
  <c r="AV39" i="94"/>
  <c r="AW39" i="94"/>
  <c r="AX39" i="94"/>
  <c r="AZ39" i="94"/>
  <c r="BA39" i="94"/>
  <c r="BB39" i="94"/>
  <c r="BC39" i="94"/>
  <c r="BD39" i="94"/>
  <c r="BE39" i="94"/>
  <c r="BG39" i="94"/>
  <c r="BH39" i="94"/>
  <c r="BI39" i="94"/>
  <c r="BJ39" i="94"/>
  <c r="BK39" i="94"/>
  <c r="BL39" i="94"/>
  <c r="BO39" i="94"/>
  <c r="BP39" i="94"/>
  <c r="BR39" i="94"/>
  <c r="BS39" i="94"/>
  <c r="BU39" i="94"/>
  <c r="BV39" i="94"/>
  <c r="BW39" i="94"/>
  <c r="BX39" i="94"/>
  <c r="BY39" i="94"/>
  <c r="BZ39" i="94"/>
  <c r="CB39" i="94"/>
  <c r="CC39" i="94"/>
  <c r="CD39" i="94"/>
  <c r="CE39" i="94"/>
  <c r="CF39" i="94"/>
  <c r="CG39" i="94"/>
  <c r="CI39" i="94"/>
  <c r="CJ39" i="94"/>
  <c r="CK39" i="94"/>
  <c r="CL39" i="94"/>
  <c r="CM39" i="94"/>
  <c r="CN39" i="94"/>
  <c r="CP39" i="94"/>
  <c r="CQ39" i="94"/>
  <c r="CR39" i="94"/>
  <c r="CS39" i="94"/>
  <c r="CT39" i="94"/>
  <c r="CU39" i="94"/>
  <c r="CW39" i="94"/>
  <c r="CX39" i="94"/>
  <c r="CY39" i="94"/>
  <c r="CZ39" i="94"/>
  <c r="DA39" i="94"/>
  <c r="DB39" i="94"/>
  <c r="DD39" i="94"/>
  <c r="DE39" i="94"/>
  <c r="DF39" i="94"/>
  <c r="DG39" i="94"/>
  <c r="DH39" i="94"/>
  <c r="DI39" i="94"/>
  <c r="DQ39" i="94"/>
  <c r="H39" i="94"/>
  <c r="J39" i="94"/>
  <c r="D39" i="94"/>
  <c r="E39" i="94"/>
  <c r="F39" i="94"/>
  <c r="G39" i="94"/>
  <c r="C39" i="94"/>
  <c r="C33" i="94"/>
  <c r="C31" i="94"/>
  <c r="C32" i="94"/>
  <c r="DQ32" i="94"/>
  <c r="DJ32" i="94"/>
  <c r="DH32" i="94"/>
  <c r="DG32" i="94"/>
  <c r="DF32" i="94"/>
  <c r="DE32" i="94"/>
  <c r="DD32" i="94"/>
  <c r="DC32" i="94"/>
  <c r="DA32" i="94"/>
  <c r="CZ32" i="94"/>
  <c r="H19" i="95" s="1"/>
  <c r="CY32" i="94"/>
  <c r="CX32" i="94"/>
  <c r="CW32" i="94"/>
  <c r="CV32" i="94"/>
  <c r="CT32" i="94"/>
  <c r="CU32" i="94" s="1"/>
  <c r="CS32" i="94"/>
  <c r="CR32" i="94"/>
  <c r="CQ32" i="94"/>
  <c r="CP32" i="94"/>
  <c r="CO32" i="94"/>
  <c r="CM32" i="94"/>
  <c r="CL32" i="94"/>
  <c r="CK32" i="94"/>
  <c r="CJ32" i="94"/>
  <c r="CI32" i="94"/>
  <c r="CH32" i="94"/>
  <c r="CF32" i="94"/>
  <c r="CE32" i="94"/>
  <c r="CD32" i="94"/>
  <c r="CC32" i="94"/>
  <c r="CB32" i="94"/>
  <c r="CA32" i="94"/>
  <c r="BY32" i="94"/>
  <c r="BX32" i="94"/>
  <c r="BW32" i="94"/>
  <c r="BV32" i="94"/>
  <c r="BU32" i="94"/>
  <c r="BT32" i="94"/>
  <c r="BR32" i="94"/>
  <c r="BQ32" i="94"/>
  <c r="BP32" i="94"/>
  <c r="BO32" i="94"/>
  <c r="BN32" i="94"/>
  <c r="BM32" i="94"/>
  <c r="BK32" i="94"/>
  <c r="BJ32" i="94"/>
  <c r="BI32" i="94"/>
  <c r="BH32" i="94"/>
  <c r="BG32" i="94"/>
  <c r="BF32" i="94"/>
  <c r="BD32" i="94"/>
  <c r="BE32" i="94" s="1"/>
  <c r="BC32" i="94"/>
  <c r="BB32" i="94"/>
  <c r="BA32" i="94"/>
  <c r="AZ32" i="94"/>
  <c r="AY32" i="94"/>
  <c r="AW32" i="94"/>
  <c r="AV32" i="94"/>
  <c r="AU32" i="94"/>
  <c r="AT32" i="94"/>
  <c r="AS32" i="94"/>
  <c r="AR32" i="94"/>
  <c r="AP32" i="94"/>
  <c r="AO32" i="94"/>
  <c r="AN32" i="94"/>
  <c r="AM32" i="94"/>
  <c r="AL32" i="94"/>
  <c r="AK32" i="94"/>
  <c r="AI32" i="94"/>
  <c r="AH32" i="94"/>
  <c r="AG32" i="94"/>
  <c r="AF32" i="94"/>
  <c r="AE32" i="94"/>
  <c r="AD32" i="94"/>
  <c r="AB32" i="94"/>
  <c r="AA32" i="94"/>
  <c r="Z32" i="94"/>
  <c r="Y32" i="94"/>
  <c r="X32" i="94"/>
  <c r="W32" i="94"/>
  <c r="U32" i="94"/>
  <c r="T32" i="94"/>
  <c r="S32" i="94"/>
  <c r="R32" i="94"/>
  <c r="Q32" i="94"/>
  <c r="P32" i="94"/>
  <c r="N32" i="94"/>
  <c r="M32" i="94"/>
  <c r="H6" i="95" s="1"/>
  <c r="L32" i="94"/>
  <c r="K32" i="94"/>
  <c r="J32" i="94"/>
  <c r="D32" i="94"/>
  <c r="E32" i="94"/>
  <c r="F32" i="94"/>
  <c r="G32" i="94"/>
  <c r="DQ33" i="94"/>
  <c r="DQ34" i="94" s="1"/>
  <c r="DJ33" i="94"/>
  <c r="DJ34" i="94" s="1"/>
  <c r="DH33" i="94"/>
  <c r="DH34" i="94" s="1"/>
  <c r="DG33" i="94"/>
  <c r="DF33" i="94"/>
  <c r="DF34" i="94" s="1"/>
  <c r="DE33" i="94"/>
  <c r="DE34" i="94" s="1"/>
  <c r="DD33" i="94"/>
  <c r="DD34" i="94" s="1"/>
  <c r="DG31" i="94"/>
  <c r="I19" i="97" s="1"/>
  <c r="DF31" i="94"/>
  <c r="DE31" i="94"/>
  <c r="DD31" i="94"/>
  <c r="DC33" i="94"/>
  <c r="DC34" i="94" s="1"/>
  <c r="DA33" i="94"/>
  <c r="CZ33" i="94"/>
  <c r="CY33" i="94"/>
  <c r="CX33" i="94"/>
  <c r="CX34" i="94" s="1"/>
  <c r="CW33" i="94"/>
  <c r="CZ31" i="94"/>
  <c r="I18" i="97" s="1"/>
  <c r="CY31" i="94"/>
  <c r="H18" i="97" s="1"/>
  <c r="CX31" i="94"/>
  <c r="CW31" i="94"/>
  <c r="CV33" i="94"/>
  <c r="CT33" i="94"/>
  <c r="CS33" i="94"/>
  <c r="CR33" i="94"/>
  <c r="CQ33" i="94"/>
  <c r="CP33" i="94"/>
  <c r="CS34" i="94"/>
  <c r="CR34" i="94"/>
  <c r="CS31" i="94"/>
  <c r="I17" i="97" s="1"/>
  <c r="CR31" i="94"/>
  <c r="H17" i="97" s="1"/>
  <c r="CQ31" i="94"/>
  <c r="CP31" i="94"/>
  <c r="CO33" i="94"/>
  <c r="CO34" i="94" s="1"/>
  <c r="CM33" i="94"/>
  <c r="CL33" i="94"/>
  <c r="CK33" i="94"/>
  <c r="CK34" i="94" s="1"/>
  <c r="CJ33" i="94"/>
  <c r="CJ34" i="94" s="1"/>
  <c r="CI33" i="94"/>
  <c r="CI34" i="94" s="1"/>
  <c r="CL34" i="94"/>
  <c r="CL31" i="94"/>
  <c r="I16" i="97" s="1"/>
  <c r="CK31" i="94"/>
  <c r="H16" i="97" s="1"/>
  <c r="CJ31" i="94"/>
  <c r="CI31" i="94"/>
  <c r="CH33" i="94"/>
  <c r="CH34" i="94" s="1"/>
  <c r="CF33" i="94"/>
  <c r="CF34" i="94" s="1"/>
  <c r="CE33" i="94"/>
  <c r="CD33" i="94"/>
  <c r="CC33" i="94"/>
  <c r="CC34" i="94" s="1"/>
  <c r="CB33" i="94"/>
  <c r="CB34" i="94" s="1"/>
  <c r="CE31" i="94"/>
  <c r="I15" i="97" s="1"/>
  <c r="CD31" i="94"/>
  <c r="H15" i="97" s="1"/>
  <c r="CC31" i="94"/>
  <c r="CB31" i="94"/>
  <c r="CA33" i="94"/>
  <c r="CA34" i="94" s="1"/>
  <c r="BY33" i="94"/>
  <c r="BY34" i="94" s="1"/>
  <c r="BX33" i="94"/>
  <c r="BX34" i="94" s="1"/>
  <c r="BW33" i="94"/>
  <c r="BV33" i="94"/>
  <c r="BV34" i="94" s="1"/>
  <c r="BU33" i="94"/>
  <c r="BU34" i="94" s="1"/>
  <c r="BX31" i="94"/>
  <c r="I14" i="97" s="1"/>
  <c r="BW31" i="94"/>
  <c r="H14" i="97" s="1"/>
  <c r="BV31" i="94"/>
  <c r="BU31" i="94"/>
  <c r="BT33" i="94"/>
  <c r="BR33" i="94"/>
  <c r="BR34" i="94" s="1"/>
  <c r="BQ33" i="94"/>
  <c r="BP33" i="94"/>
  <c r="BO33" i="94"/>
  <c r="BN33" i="94"/>
  <c r="BN34" i="94" s="1"/>
  <c r="BQ31" i="94"/>
  <c r="I13" i="97" s="1"/>
  <c r="BP31" i="94"/>
  <c r="H13" i="97" s="1"/>
  <c r="BO31" i="94"/>
  <c r="BN31" i="94"/>
  <c r="BM33" i="94"/>
  <c r="BM34" i="94" s="1"/>
  <c r="BK33" i="94"/>
  <c r="BJ33" i="94"/>
  <c r="BI33" i="94"/>
  <c r="BI34" i="94" s="1"/>
  <c r="BH33" i="94"/>
  <c r="BH34" i="94" s="1"/>
  <c r="BG33" i="94"/>
  <c r="BJ31" i="94"/>
  <c r="I12" i="97" s="1"/>
  <c r="BI31" i="94"/>
  <c r="H12" i="97" s="1"/>
  <c r="BH31" i="94"/>
  <c r="BG31" i="94"/>
  <c r="BF33" i="94"/>
  <c r="BF34" i="94" s="1"/>
  <c r="BD33" i="94"/>
  <c r="BC33" i="94"/>
  <c r="BC34" i="94" s="1"/>
  <c r="BB33" i="94"/>
  <c r="BB34" i="94" s="1"/>
  <c r="BA33" i="94"/>
  <c r="BA34" i="94" s="1"/>
  <c r="AZ33" i="94"/>
  <c r="AZ34" i="94" s="1"/>
  <c r="BC31" i="94"/>
  <c r="I11" i="97" s="1"/>
  <c r="BB31" i="94"/>
  <c r="H11" i="97" s="1"/>
  <c r="BA31" i="94"/>
  <c r="AZ31" i="94"/>
  <c r="AY33" i="94"/>
  <c r="AW33" i="94"/>
  <c r="AV33" i="94"/>
  <c r="AU33" i="94"/>
  <c r="AT33" i="94"/>
  <c r="AT34" i="94" s="1"/>
  <c r="AS33" i="94"/>
  <c r="AS34" i="94" s="1"/>
  <c r="AV31" i="94"/>
  <c r="I10" i="97" s="1"/>
  <c r="AU31" i="94"/>
  <c r="AT31" i="94"/>
  <c r="AS31" i="94"/>
  <c r="AR33" i="94"/>
  <c r="AR34" i="94" s="1"/>
  <c r="AP33" i="94"/>
  <c r="AP34" i="94" s="1"/>
  <c r="AO33" i="94"/>
  <c r="AN33" i="94"/>
  <c r="AM33" i="94"/>
  <c r="AL33" i="94"/>
  <c r="AL34" i="94" s="1"/>
  <c r="AO34" i="94"/>
  <c r="AO35" i="94" s="1"/>
  <c r="K10" i="95" s="1"/>
  <c r="AO31" i="94"/>
  <c r="I9" i="97" s="1"/>
  <c r="AN31" i="94"/>
  <c r="H9" i="97" s="1"/>
  <c r="AM31" i="94"/>
  <c r="AL31" i="94"/>
  <c r="AK33" i="94"/>
  <c r="AI33" i="94"/>
  <c r="AH33" i="94"/>
  <c r="AH34" i="94" s="1"/>
  <c r="AG33" i="94"/>
  <c r="AF33" i="94"/>
  <c r="AE33" i="94"/>
  <c r="AE34" i="94" s="1"/>
  <c r="AK34" i="94"/>
  <c r="AH31" i="94"/>
  <c r="I8" i="97" s="1"/>
  <c r="AG31" i="94"/>
  <c r="H8" i="97" s="1"/>
  <c r="AF31" i="94"/>
  <c r="AE31" i="94"/>
  <c r="AD33" i="94"/>
  <c r="AD34" i="94" s="1"/>
  <c r="AB33" i="94"/>
  <c r="AA33" i="94"/>
  <c r="AA34" i="94" s="1"/>
  <c r="Z33" i="94"/>
  <c r="Y33" i="94"/>
  <c r="X33" i="94"/>
  <c r="X34" i="94" s="1"/>
  <c r="AA31" i="94"/>
  <c r="I7" i="97" s="1"/>
  <c r="Z31" i="94"/>
  <c r="H7" i="97" s="1"/>
  <c r="Y31" i="94"/>
  <c r="X31" i="94"/>
  <c r="W33" i="94"/>
  <c r="W34" i="94" s="1"/>
  <c r="U33" i="94"/>
  <c r="V33" i="94" s="1"/>
  <c r="T33" i="94"/>
  <c r="T34" i="94" s="1"/>
  <c r="S33" i="94"/>
  <c r="R33" i="94"/>
  <c r="R34" i="94" s="1"/>
  <c r="Q33" i="94"/>
  <c r="Q34" i="94" s="1"/>
  <c r="T31" i="94"/>
  <c r="I6" i="97" s="1"/>
  <c r="S31" i="94"/>
  <c r="H6" i="97" s="1"/>
  <c r="R31" i="94"/>
  <c r="Q31" i="94"/>
  <c r="P33" i="94"/>
  <c r="P34" i="94" s="1"/>
  <c r="N33" i="94"/>
  <c r="M33" i="94"/>
  <c r="L33" i="94"/>
  <c r="K33" i="94"/>
  <c r="K34" i="94" s="1"/>
  <c r="J33" i="94"/>
  <c r="J34" i="94" s="1"/>
  <c r="M31" i="94"/>
  <c r="I5" i="97" s="1"/>
  <c r="L31" i="94"/>
  <c r="H5" i="97" s="1"/>
  <c r="K31" i="94"/>
  <c r="J31" i="94"/>
  <c r="I33" i="94"/>
  <c r="G33" i="94"/>
  <c r="G34" i="94" s="1"/>
  <c r="F33" i="94"/>
  <c r="E33" i="94"/>
  <c r="D33" i="94"/>
  <c r="I32" i="94"/>
  <c r="F31" i="94"/>
  <c r="I4" i="97" s="1"/>
  <c r="E31" i="94"/>
  <c r="H4" i="97" s="1"/>
  <c r="D31" i="94"/>
  <c r="DQ16" i="94"/>
  <c r="C19" i="97"/>
  <c r="DC16" i="94"/>
  <c r="CZ16" i="94"/>
  <c r="C18" i="97" s="1"/>
  <c r="CY16" i="94"/>
  <c r="B18" i="97" s="1"/>
  <c r="CX16" i="94"/>
  <c r="CW16" i="94"/>
  <c r="CV16" i="94"/>
  <c r="CS16" i="94"/>
  <c r="C17" i="97" s="1"/>
  <c r="CR16" i="94"/>
  <c r="B17" i="97" s="1"/>
  <c r="CQ16" i="94"/>
  <c r="CP16" i="94"/>
  <c r="CO16" i="94"/>
  <c r="CL16" i="94"/>
  <c r="C16" i="97" s="1"/>
  <c r="CK16" i="94"/>
  <c r="B16" i="97" s="1"/>
  <c r="CJ16" i="94"/>
  <c r="CI16" i="94"/>
  <c r="CH16" i="94"/>
  <c r="CE16" i="94"/>
  <c r="C15" i="97" s="1"/>
  <c r="CD16" i="94"/>
  <c r="CF16" i="94" s="1"/>
  <c r="CC16" i="94"/>
  <c r="CB16" i="94"/>
  <c r="CA16" i="94"/>
  <c r="BX16" i="94"/>
  <c r="C14" i="97" s="1"/>
  <c r="BW16" i="94"/>
  <c r="B14" i="97" s="1"/>
  <c r="BV16" i="94"/>
  <c r="BU16" i="94"/>
  <c r="BT16" i="94"/>
  <c r="BQ16" i="94"/>
  <c r="C13" i="97" s="1"/>
  <c r="BP16" i="94"/>
  <c r="B13" i="97" s="1"/>
  <c r="BO16" i="94"/>
  <c r="BN16" i="94"/>
  <c r="BM16" i="94"/>
  <c r="BJ16" i="94"/>
  <c r="C12" i="97" s="1"/>
  <c r="BI16" i="94"/>
  <c r="B12" i="97" s="1"/>
  <c r="BH16" i="94"/>
  <c r="BG16" i="94"/>
  <c r="BF16" i="94"/>
  <c r="BC16" i="94"/>
  <c r="C11" i="97" s="1"/>
  <c r="BB16" i="94"/>
  <c r="B11" i="97" s="1"/>
  <c r="BA16" i="94"/>
  <c r="AZ16" i="94"/>
  <c r="AY16" i="94"/>
  <c r="AV16" i="94"/>
  <c r="C10" i="97" s="1"/>
  <c r="AU16" i="94"/>
  <c r="B10" i="97" s="1"/>
  <c r="AT16" i="94"/>
  <c r="AS16" i="94"/>
  <c r="AR16" i="94"/>
  <c r="AO16" i="94"/>
  <c r="C9" i="97" s="1"/>
  <c r="AN16" i="94"/>
  <c r="AM16" i="94"/>
  <c r="AL16" i="94"/>
  <c r="AK16" i="94"/>
  <c r="AH16" i="94"/>
  <c r="C8" i="97" s="1"/>
  <c r="AG16" i="94"/>
  <c r="B8" i="97" s="1"/>
  <c r="AF16" i="94"/>
  <c r="AE16" i="94"/>
  <c r="AD16" i="94"/>
  <c r="AA16" i="94"/>
  <c r="C7" i="97" s="1"/>
  <c r="Z16" i="94"/>
  <c r="B7" i="97" s="1"/>
  <c r="Y16" i="94"/>
  <c r="X16" i="94"/>
  <c r="W16" i="94"/>
  <c r="T16" i="94"/>
  <c r="C6" i="97" s="1"/>
  <c r="S16" i="94"/>
  <c r="B6" i="97" s="1"/>
  <c r="R16" i="94"/>
  <c r="Q16" i="94"/>
  <c r="C5" i="97"/>
  <c r="DL14" i="94"/>
  <c r="DK14" i="94"/>
  <c r="I16" i="94"/>
  <c r="F16" i="94"/>
  <c r="C4" i="97" s="1"/>
  <c r="E16" i="94"/>
  <c r="D16" i="94"/>
  <c r="DL15" i="94" s="1"/>
  <c r="C16" i="94"/>
  <c r="DK15" i="94" s="1"/>
  <c r="DK5" i="94"/>
  <c r="DK6" i="94"/>
  <c r="DK7" i="94"/>
  <c r="DK8" i="94"/>
  <c r="DK9" i="94"/>
  <c r="DK10" i="94"/>
  <c r="DK11" i="94"/>
  <c r="DK12" i="94"/>
  <c r="DK13" i="94"/>
  <c r="AZ44" i="94"/>
  <c r="BA44" i="94"/>
  <c r="BB44" i="94"/>
  <c r="BC44" i="94"/>
  <c r="BD44" i="94"/>
  <c r="BE44" i="94"/>
  <c r="BF44" i="94"/>
  <c r="BG44" i="94"/>
  <c r="BH44" i="94"/>
  <c r="BI44" i="94"/>
  <c r="BJ44" i="94"/>
  <c r="BK44" i="94"/>
  <c r="BL44" i="94"/>
  <c r="BM44" i="94"/>
  <c r="BN44" i="94"/>
  <c r="BO44" i="94"/>
  <c r="BP44" i="94"/>
  <c r="BQ44" i="94"/>
  <c r="BR44" i="94"/>
  <c r="BS44" i="94"/>
  <c r="BT44" i="94"/>
  <c r="BU44" i="94"/>
  <c r="BV44" i="94"/>
  <c r="BW44" i="94"/>
  <c r="BX44" i="94"/>
  <c r="BY44" i="94"/>
  <c r="BZ44" i="94"/>
  <c r="CA44" i="94"/>
  <c r="CB44" i="94"/>
  <c r="CC44" i="94"/>
  <c r="CD44" i="94"/>
  <c r="CE44" i="94"/>
  <c r="CF44" i="94"/>
  <c r="CG44" i="94"/>
  <c r="CH44" i="94"/>
  <c r="CI44" i="94"/>
  <c r="CJ44" i="94"/>
  <c r="CK44" i="94"/>
  <c r="CL44" i="94"/>
  <c r="CM44" i="94"/>
  <c r="CN44" i="94"/>
  <c r="CO44" i="94"/>
  <c r="CP44" i="94"/>
  <c r="CQ44" i="94"/>
  <c r="CR44" i="94"/>
  <c r="CS44" i="94"/>
  <c r="CT44" i="94"/>
  <c r="CU44" i="94"/>
  <c r="CV44" i="94"/>
  <c r="CW44" i="94"/>
  <c r="CX44" i="94"/>
  <c r="CY44" i="94"/>
  <c r="CZ44" i="94"/>
  <c r="DA44" i="94"/>
  <c r="DB44" i="94"/>
  <c r="DC44" i="94"/>
  <c r="DD44" i="94"/>
  <c r="DE44" i="94"/>
  <c r="DF44" i="94"/>
  <c r="DG44" i="94"/>
  <c r="DH44" i="94"/>
  <c r="DI44" i="94"/>
  <c r="DJ44" i="94"/>
  <c r="DQ44" i="94"/>
  <c r="AZ45" i="94"/>
  <c r="BA45" i="94"/>
  <c r="BB45" i="94"/>
  <c r="BC45" i="94"/>
  <c r="BD45" i="94"/>
  <c r="BE45" i="94"/>
  <c r="BF45" i="94"/>
  <c r="BG45" i="94"/>
  <c r="BH45" i="94"/>
  <c r="BI45" i="94"/>
  <c r="BJ45" i="94"/>
  <c r="BK45" i="94"/>
  <c r="BL45" i="94"/>
  <c r="BM45" i="94"/>
  <c r="BN45" i="94"/>
  <c r="BO45" i="94"/>
  <c r="BP45" i="94"/>
  <c r="BQ45" i="94"/>
  <c r="BR45" i="94"/>
  <c r="BS45" i="94"/>
  <c r="BT45" i="94"/>
  <c r="BU45" i="94"/>
  <c r="BV45" i="94"/>
  <c r="BW45" i="94"/>
  <c r="BX45" i="94"/>
  <c r="BY45" i="94"/>
  <c r="BZ45" i="94"/>
  <c r="CA45" i="94"/>
  <c r="CB45" i="94"/>
  <c r="CC45" i="94"/>
  <c r="CD45" i="94"/>
  <c r="CE45" i="94"/>
  <c r="CF45" i="94"/>
  <c r="CG45" i="94"/>
  <c r="CH45" i="94"/>
  <c r="CI45" i="94"/>
  <c r="CJ45" i="94"/>
  <c r="CK45" i="94"/>
  <c r="CL45" i="94"/>
  <c r="CM45" i="94"/>
  <c r="CN45" i="94"/>
  <c r="CO45" i="94"/>
  <c r="CP45" i="94"/>
  <c r="CQ45" i="94"/>
  <c r="CR45" i="94"/>
  <c r="CS45" i="94"/>
  <c r="CT45" i="94"/>
  <c r="CU45" i="94"/>
  <c r="CV45" i="94"/>
  <c r="CW45" i="94"/>
  <c r="CX45" i="94"/>
  <c r="CY45" i="94"/>
  <c r="CZ45" i="94"/>
  <c r="DA45" i="94"/>
  <c r="DB45" i="94"/>
  <c r="DC45" i="94"/>
  <c r="DD45" i="94"/>
  <c r="DE45" i="94"/>
  <c r="DF45" i="94"/>
  <c r="DG45" i="94"/>
  <c r="DH45" i="94"/>
  <c r="DI45" i="94"/>
  <c r="DJ45" i="94"/>
  <c r="DQ45" i="94"/>
  <c r="CZ41" i="94"/>
  <c r="CY41" i="94"/>
  <c r="CX41" i="94"/>
  <c r="CW41" i="94"/>
  <c r="CV41" i="94"/>
  <c r="CU41" i="94"/>
  <c r="CT41" i="94"/>
  <c r="CS41" i="94"/>
  <c r="CR41" i="94"/>
  <c r="CQ41" i="94"/>
  <c r="CP41" i="94"/>
  <c r="CO41" i="94"/>
  <c r="CN41" i="94"/>
  <c r="CM41" i="94"/>
  <c r="CL41" i="94"/>
  <c r="CK41" i="94"/>
  <c r="CJ41" i="94"/>
  <c r="CI41" i="94"/>
  <c r="CH41" i="94"/>
  <c r="CG41" i="94"/>
  <c r="CF41" i="94"/>
  <c r="CE41" i="94"/>
  <c r="CD41" i="94"/>
  <c r="CC41" i="94"/>
  <c r="CB41" i="94"/>
  <c r="CA41" i="94"/>
  <c r="BZ41" i="94"/>
  <c r="BY41" i="94"/>
  <c r="BX41" i="94"/>
  <c r="BW41" i="94"/>
  <c r="BV41" i="94"/>
  <c r="BU41" i="94"/>
  <c r="BT41" i="94"/>
  <c r="BS41" i="94"/>
  <c r="BR41" i="94"/>
  <c r="BQ41" i="94"/>
  <c r="BP41" i="94"/>
  <c r="BO41" i="94"/>
  <c r="BN41" i="94"/>
  <c r="BM41" i="94"/>
  <c r="BL41" i="94"/>
  <c r="BK41" i="94"/>
  <c r="BJ41" i="94"/>
  <c r="BI41" i="94"/>
  <c r="BH41" i="94"/>
  <c r="BG41" i="94"/>
  <c r="BF41" i="94"/>
  <c r="BE41" i="94"/>
  <c r="BD41" i="94"/>
  <c r="BC41" i="94"/>
  <c r="BB41" i="94"/>
  <c r="BA41" i="94"/>
  <c r="AZ41" i="94"/>
  <c r="DB41" i="94"/>
  <c r="DC41" i="94"/>
  <c r="DD41" i="94"/>
  <c r="DE41" i="94"/>
  <c r="DF41" i="94"/>
  <c r="DG41" i="94"/>
  <c r="DH41" i="94"/>
  <c r="DI41" i="94"/>
  <c r="DJ41" i="94"/>
  <c r="DA41" i="94"/>
  <c r="C5" i="95"/>
  <c r="B5" i="95"/>
  <c r="DN5" i="94"/>
  <c r="DK36" i="94"/>
  <c r="DP38" i="94"/>
  <c r="DO38" i="94"/>
  <c r="DN38" i="94"/>
  <c r="DM38" i="94"/>
  <c r="DL38" i="94"/>
  <c r="DK38" i="94"/>
  <c r="DP37" i="94"/>
  <c r="DO37" i="94"/>
  <c r="DN37" i="94"/>
  <c r="DM37" i="94"/>
  <c r="DL37" i="94"/>
  <c r="DK37" i="94"/>
  <c r="DP36" i="94"/>
  <c r="DO36" i="94"/>
  <c r="DN36" i="94"/>
  <c r="DM36" i="94"/>
  <c r="DL36" i="94"/>
  <c r="DN30" i="94"/>
  <c r="DM30" i="94"/>
  <c r="DL30" i="94"/>
  <c r="DN29" i="94"/>
  <c r="DM29" i="94"/>
  <c r="DL29" i="94"/>
  <c r="DN28" i="94"/>
  <c r="DM28" i="94"/>
  <c r="DL28" i="94"/>
  <c r="DN27" i="94"/>
  <c r="DM27" i="94"/>
  <c r="DL27" i="94"/>
  <c r="DN26" i="94"/>
  <c r="DM26" i="94"/>
  <c r="DL26" i="94"/>
  <c r="DN25" i="94"/>
  <c r="DM25" i="94"/>
  <c r="DL25" i="94"/>
  <c r="DN24" i="94"/>
  <c r="DM24" i="94"/>
  <c r="DL24" i="94"/>
  <c r="DN23" i="94"/>
  <c r="DM23" i="94"/>
  <c r="DL23" i="94"/>
  <c r="DN22" i="94"/>
  <c r="DM22" i="94"/>
  <c r="DL22" i="94"/>
  <c r="DN21" i="94"/>
  <c r="DM21" i="94"/>
  <c r="DL21" i="94"/>
  <c r="DN20" i="94"/>
  <c r="DM20" i="94"/>
  <c r="DL20" i="94"/>
  <c r="DN19" i="94"/>
  <c r="DM19" i="94"/>
  <c r="DL19" i="94"/>
  <c r="DN18" i="94"/>
  <c r="DM18" i="94"/>
  <c r="DL18" i="94"/>
  <c r="DK18" i="94"/>
  <c r="DN17" i="94"/>
  <c r="DM17" i="94"/>
  <c r="DL17" i="94"/>
  <c r="DK17" i="94"/>
  <c r="DL13" i="94"/>
  <c r="DL12" i="94"/>
  <c r="DL11" i="94"/>
  <c r="DL10" i="94"/>
  <c r="DL9" i="94"/>
  <c r="DL8" i="94"/>
  <c r="DL7" i="94"/>
  <c r="DL6" i="94"/>
  <c r="DM5" i="94"/>
  <c r="DL5" i="94"/>
  <c r="I5" i="95"/>
  <c r="H20" i="95"/>
  <c r="B19" i="95"/>
  <c r="H18" i="95"/>
  <c r="B18" i="95"/>
  <c r="B17" i="95"/>
  <c r="H16" i="95"/>
  <c r="B16" i="95"/>
  <c r="H15" i="95"/>
  <c r="B15" i="95"/>
  <c r="B14" i="95"/>
  <c r="H13" i="95"/>
  <c r="B13" i="95"/>
  <c r="H12" i="95"/>
  <c r="B12" i="95"/>
  <c r="B11" i="95"/>
  <c r="H10" i="95"/>
  <c r="B10" i="95"/>
  <c r="B9" i="95"/>
  <c r="B8" i="95"/>
  <c r="B7" i="95"/>
  <c r="B6" i="95"/>
  <c r="H5" i="95"/>
  <c r="I12" i="95"/>
  <c r="C12" i="95"/>
  <c r="C11" i="95"/>
  <c r="I10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I15" i="95"/>
  <c r="I20" i="95"/>
  <c r="H17" i="95"/>
  <c r="H7" i="95"/>
  <c r="I9" i="95"/>
  <c r="DO28" i="94"/>
  <c r="DP28" i="94" s="1"/>
  <c r="B20" i="95"/>
  <c r="H9" i="95"/>
  <c r="DO6" i="94"/>
  <c r="DP6" i="94" s="1"/>
  <c r="H14" i="95"/>
  <c r="I6" i="95"/>
  <c r="C10" i="95"/>
  <c r="C14" i="95"/>
  <c r="DK20" i="94"/>
  <c r="DK19" i="94"/>
  <c r="DK21" i="94"/>
  <c r="DK22" i="94"/>
  <c r="DK23" i="94"/>
  <c r="DK26" i="94"/>
  <c r="DK25" i="94"/>
  <c r="DK24" i="94"/>
  <c r="DK30" i="94"/>
  <c r="DK27" i="94"/>
  <c r="DK29" i="94"/>
  <c r="DK28" i="94"/>
  <c r="I16" i="95"/>
  <c r="I13" i="95"/>
  <c r="I18" i="95"/>
  <c r="I7" i="95"/>
  <c r="C18" i="95"/>
  <c r="C20" i="95"/>
  <c r="C9" i="95"/>
  <c r="C7" i="95"/>
  <c r="I8" i="95"/>
  <c r="C13" i="95"/>
  <c r="C15" i="95"/>
  <c r="C16" i="95"/>
  <c r="I17" i="95"/>
  <c r="I19" i="95"/>
  <c r="I11" i="95"/>
  <c r="I14" i="95"/>
  <c r="C19" i="95"/>
  <c r="C6" i="95"/>
  <c r="CY34" i="94"/>
  <c r="CS35" i="94"/>
  <c r="K18" i="95" s="1"/>
  <c r="J18" i="95"/>
  <c r="CL35" i="94"/>
  <c r="K17" i="95" s="1"/>
  <c r="J17" i="95"/>
  <c r="CD34" i="94"/>
  <c r="BW34" i="94"/>
  <c r="AU34" i="94"/>
  <c r="AN34" i="94"/>
  <c r="J10" i="95"/>
  <c r="AG34" i="94"/>
  <c r="H8" i="95"/>
  <c r="S34" i="94"/>
  <c r="L34" i="94"/>
  <c r="E34" i="94"/>
  <c r="DI33" i="94"/>
  <c r="DO25" i="94"/>
  <c r="DP25" i="94" s="1"/>
  <c r="DO29" i="94"/>
  <c r="DP29" i="94" s="1"/>
  <c r="DA31" i="94"/>
  <c r="J18" i="97" s="1"/>
  <c r="CW34" i="94"/>
  <c r="CU33" i="94"/>
  <c r="CQ34" i="94"/>
  <c r="D18" i="95" s="1"/>
  <c r="CT34" i="94"/>
  <c r="CU34" i="94" s="1"/>
  <c r="CM31" i="94"/>
  <c r="J16" i="97" s="1"/>
  <c r="C17" i="95"/>
  <c r="CN32" i="94"/>
  <c r="CF31" i="94"/>
  <c r="J15" i="97" s="1"/>
  <c r="BR31" i="94"/>
  <c r="J13" i="97" s="1"/>
  <c r="BQ34" i="94"/>
  <c r="BQ35" i="94" s="1"/>
  <c r="K14" i="95" s="1"/>
  <c r="BK31" i="94"/>
  <c r="J12" i="97" s="1"/>
  <c r="BD31" i="94"/>
  <c r="J11" i="97" s="1"/>
  <c r="BD16" i="94"/>
  <c r="D11" i="97" s="1"/>
  <c r="DN39" i="94"/>
  <c r="AM34" i="94"/>
  <c r="D10" i="95" s="1"/>
  <c r="AI16" i="94"/>
  <c r="D8" i="97" s="1"/>
  <c r="AB31" i="94"/>
  <c r="J7" i="97" s="1"/>
  <c r="AC33" i="94"/>
  <c r="AB16" i="94"/>
  <c r="D7" i="97" s="1"/>
  <c r="G31" i="94"/>
  <c r="J4" i="97" s="1"/>
  <c r="I34" i="94"/>
  <c r="C34" i="94"/>
  <c r="G16" i="94"/>
  <c r="H16" i="94" s="1"/>
  <c r="E4" i="97" s="1"/>
  <c r="H33" i="94"/>
  <c r="AB34" i="94"/>
  <c r="AJ33" i="94"/>
  <c r="AQ33" i="94"/>
  <c r="AW34" i="94"/>
  <c r="BD34" i="94"/>
  <c r="BK34" i="94"/>
  <c r="CN33" i="94"/>
  <c r="C8" i="95"/>
  <c r="U34" i="94"/>
  <c r="V34" i="94" s="1"/>
  <c r="V32" i="94"/>
  <c r="CP34" i="94" l="1"/>
  <c r="CM34" i="94"/>
  <c r="CE34" i="94"/>
  <c r="DO5" i="94"/>
  <c r="DP5" i="94" s="1"/>
  <c r="DL39" i="94"/>
  <c r="BS33" i="94"/>
  <c r="BO34" i="94"/>
  <c r="BT34" i="94"/>
  <c r="BS32" i="94"/>
  <c r="DO19" i="94"/>
  <c r="DP19" i="94" s="1"/>
  <c r="DO27" i="94"/>
  <c r="DP27" i="94" s="1"/>
  <c r="BL33" i="94"/>
  <c r="BJ34" i="94"/>
  <c r="BG34" i="94"/>
  <c r="BL32" i="94"/>
  <c r="AQ32" i="94"/>
  <c r="Z34" i="94"/>
  <c r="AC34" i="94"/>
  <c r="N16" i="94"/>
  <c r="O16" i="94" s="1"/>
  <c r="AM35" i="94"/>
  <c r="E10" i="95" s="1"/>
  <c r="AW31" i="94"/>
  <c r="BE31" i="94"/>
  <c r="K11" i="97" s="1"/>
  <c r="BE33" i="94"/>
  <c r="D34" i="94"/>
  <c r="D5" i="95" s="1"/>
  <c r="AC16" i="94"/>
  <c r="E7" i="97" s="1"/>
  <c r="AJ16" i="94"/>
  <c r="E8" i="97" s="1"/>
  <c r="CQ35" i="94"/>
  <c r="E18" i="95" s="1"/>
  <c r="D35" i="94"/>
  <c r="E5" i="95" s="1"/>
  <c r="D7" i="95"/>
  <c r="R35" i="94"/>
  <c r="E7" i="95" s="1"/>
  <c r="D16" i="95"/>
  <c r="CC35" i="94"/>
  <c r="E16" i="95" s="1"/>
  <c r="BZ33" i="94"/>
  <c r="DB33" i="94"/>
  <c r="DH31" i="94"/>
  <c r="AJ32" i="94"/>
  <c r="AX32" i="94"/>
  <c r="BZ32" i="94"/>
  <c r="DB32" i="94"/>
  <c r="CM16" i="94"/>
  <c r="CN16" i="94" s="1"/>
  <c r="E16" i="97" s="1"/>
  <c r="AX33" i="94"/>
  <c r="CG33" i="94"/>
  <c r="DG34" i="94"/>
  <c r="DI32" i="94"/>
  <c r="DI34" i="94"/>
  <c r="DB31" i="94"/>
  <c r="K18" i="97" s="1"/>
  <c r="CZ34" i="94"/>
  <c r="J19" i="95" s="1"/>
  <c r="DA34" i="94"/>
  <c r="DB34" i="94" s="1"/>
  <c r="CV34" i="94"/>
  <c r="CT31" i="94"/>
  <c r="CT16" i="94"/>
  <c r="CU16" i="94" s="1"/>
  <c r="E17" i="97" s="1"/>
  <c r="CN31" i="94"/>
  <c r="K16" i="97" s="1"/>
  <c r="J16" i="95"/>
  <c r="CE35" i="94"/>
  <c r="K16" i="95" s="1"/>
  <c r="CG34" i="94"/>
  <c r="CG32" i="94"/>
  <c r="D15" i="95"/>
  <c r="BV35" i="94"/>
  <c r="E15" i="95" s="1"/>
  <c r="BX35" i="94"/>
  <c r="K15" i="95" s="1"/>
  <c r="J15" i="95"/>
  <c r="DO21" i="94"/>
  <c r="DP21" i="94" s="1"/>
  <c r="BY31" i="94"/>
  <c r="J14" i="97" s="1"/>
  <c r="DO26" i="94"/>
  <c r="DP26" i="94" s="1"/>
  <c r="DO30" i="94"/>
  <c r="DP30" i="94" s="1"/>
  <c r="BP34" i="94"/>
  <c r="J14" i="95"/>
  <c r="DO9" i="94"/>
  <c r="DP9" i="94" s="1"/>
  <c r="DP39" i="94"/>
  <c r="DM39" i="94"/>
  <c r="D13" i="95"/>
  <c r="BH35" i="94"/>
  <c r="E13" i="95" s="1"/>
  <c r="BL34" i="94"/>
  <c r="DL44" i="94"/>
  <c r="DL45" i="94" s="1"/>
  <c r="DO20" i="94"/>
  <c r="DP20" i="94" s="1"/>
  <c r="DO24" i="94"/>
  <c r="DP24" i="94" s="1"/>
  <c r="BK16" i="94"/>
  <c r="BL16" i="94" s="1"/>
  <c r="E12" i="97" s="1"/>
  <c r="DO7" i="94"/>
  <c r="DP7" i="94" s="1"/>
  <c r="DO11" i="94"/>
  <c r="DP11" i="94" s="1"/>
  <c r="D12" i="95"/>
  <c r="BA35" i="94"/>
  <c r="E12" i="95" s="1"/>
  <c r="BE34" i="94"/>
  <c r="DM31" i="94"/>
  <c r="H20" i="97" s="1"/>
  <c r="DO23" i="94"/>
  <c r="DP23" i="94" s="1"/>
  <c r="DN33" i="94"/>
  <c r="I21" i="95" s="1"/>
  <c r="BE16" i="94"/>
  <c r="E11" i="97" s="1"/>
  <c r="DK41" i="94"/>
  <c r="DL31" i="94"/>
  <c r="AV34" i="94"/>
  <c r="AV35" i="94" s="1"/>
  <c r="K11" i="95" s="1"/>
  <c r="AY34" i="94"/>
  <c r="H11" i="95"/>
  <c r="AX34" i="94"/>
  <c r="DO13" i="94"/>
  <c r="DP13" i="94" s="1"/>
  <c r="DK39" i="94"/>
  <c r="DO39" i="94"/>
  <c r="AQ34" i="94"/>
  <c r="AP16" i="94"/>
  <c r="D9" i="97" s="1"/>
  <c r="J9" i="95"/>
  <c r="AH35" i="94"/>
  <c r="K9" i="95" s="1"/>
  <c r="DL33" i="94"/>
  <c r="C21" i="95" s="1"/>
  <c r="DK31" i="94"/>
  <c r="DN44" i="94"/>
  <c r="DN45" i="94" s="1"/>
  <c r="AI31" i="94"/>
  <c r="J8" i="97" s="1"/>
  <c r="AF34" i="94"/>
  <c r="AF35" i="94" s="1"/>
  <c r="E9" i="95" s="1"/>
  <c r="B23" i="95"/>
  <c r="AI34" i="94"/>
  <c r="AJ34" i="94" s="1"/>
  <c r="AA35" i="94"/>
  <c r="K8" i="95" s="1"/>
  <c r="J8" i="95"/>
  <c r="DK33" i="94"/>
  <c r="AC31" i="94"/>
  <c r="K7" i="97" s="1"/>
  <c r="AC32" i="94"/>
  <c r="DK44" i="94"/>
  <c r="DK45" i="94" s="1"/>
  <c r="I23" i="95"/>
  <c r="C23" i="95"/>
  <c r="DO22" i="94"/>
  <c r="DP22" i="94" s="1"/>
  <c r="DM41" i="94"/>
  <c r="DO10" i="94"/>
  <c r="DP10" i="94" s="1"/>
  <c r="DO8" i="94"/>
  <c r="DP8" i="94" s="1"/>
  <c r="DN41" i="94"/>
  <c r="D6" i="95"/>
  <c r="K35" i="94"/>
  <c r="E6" i="95" s="1"/>
  <c r="DM33" i="94"/>
  <c r="DO18" i="94"/>
  <c r="DP18" i="94" s="1"/>
  <c r="M34" i="94"/>
  <c r="M35" i="94" s="1"/>
  <c r="K6" i="95" s="1"/>
  <c r="DM44" i="94"/>
  <c r="DM45" i="94" s="1"/>
  <c r="H23" i="95"/>
  <c r="DO17" i="94"/>
  <c r="DP17" i="94" s="1"/>
  <c r="DL41" i="94"/>
  <c r="N34" i="94"/>
  <c r="O34" i="94" s="1"/>
  <c r="DN31" i="94"/>
  <c r="I20" i="97" s="1"/>
  <c r="O32" i="94"/>
  <c r="O33" i="94"/>
  <c r="H31" i="94"/>
  <c r="K4" i="97" s="1"/>
  <c r="H34" i="94"/>
  <c r="DO14" i="94"/>
  <c r="DP14" i="94" s="1"/>
  <c r="F34" i="94"/>
  <c r="J5" i="95" s="1"/>
  <c r="H32" i="94"/>
  <c r="DO12" i="94"/>
  <c r="DP12" i="94" s="1"/>
  <c r="BC35" i="94"/>
  <c r="K12" i="95" s="1"/>
  <c r="J12" i="95"/>
  <c r="D19" i="95"/>
  <c r="CX35" i="94"/>
  <c r="E19" i="95" s="1"/>
  <c r="J19" i="97"/>
  <c r="DI31" i="94"/>
  <c r="K19" i="97" s="1"/>
  <c r="J7" i="95"/>
  <c r="T35" i="94"/>
  <c r="K7" i="95" s="1"/>
  <c r="J10" i="97"/>
  <c r="AX31" i="94"/>
  <c r="K10" i="97" s="1"/>
  <c r="D11" i="95"/>
  <c r="AT35" i="94"/>
  <c r="E11" i="95" s="1"/>
  <c r="D14" i="95"/>
  <c r="BO35" i="94"/>
  <c r="E14" i="95" s="1"/>
  <c r="D20" i="95"/>
  <c r="DE35" i="94"/>
  <c r="E20" i="95" s="1"/>
  <c r="J13" i="95"/>
  <c r="BJ35" i="94"/>
  <c r="K13" i="95" s="1"/>
  <c r="CN34" i="94"/>
  <c r="D17" i="95"/>
  <c r="CJ35" i="94"/>
  <c r="E17" i="95" s="1"/>
  <c r="DG35" i="94"/>
  <c r="K20" i="95" s="1"/>
  <c r="J20" i="95"/>
  <c r="U31" i="94"/>
  <c r="AP31" i="94"/>
  <c r="H10" i="97"/>
  <c r="H19" i="97"/>
  <c r="BL31" i="94"/>
  <c r="K12" i="97" s="1"/>
  <c r="BS31" i="94"/>
  <c r="K13" i="97" s="1"/>
  <c r="CG31" i="94"/>
  <c r="K15" i="97" s="1"/>
  <c r="BZ34" i="94"/>
  <c r="N31" i="94"/>
  <c r="AJ31" i="94"/>
  <c r="K8" i="97" s="1"/>
  <c r="BZ31" i="94"/>
  <c r="K14" i="97" s="1"/>
  <c r="Y34" i="94"/>
  <c r="D8" i="95" s="1"/>
  <c r="BS34" i="94"/>
  <c r="AQ16" i="94"/>
  <c r="E9" i="97" s="1"/>
  <c r="DK32" i="94"/>
  <c r="DK16" i="94"/>
  <c r="DL32" i="94"/>
  <c r="DL16" i="94"/>
  <c r="D5" i="97"/>
  <c r="E5" i="97"/>
  <c r="D19" i="97"/>
  <c r="E19" i="97"/>
  <c r="DM32" i="94"/>
  <c r="DM16" i="94"/>
  <c r="B20" i="97" s="1"/>
  <c r="D15" i="97"/>
  <c r="CG16" i="94"/>
  <c r="E15" i="97" s="1"/>
  <c r="BR16" i="94"/>
  <c r="B4" i="97"/>
  <c r="B5" i="97"/>
  <c r="B9" i="97"/>
  <c r="B15" i="97"/>
  <c r="B19" i="97"/>
  <c r="U16" i="94"/>
  <c r="AW16" i="94"/>
  <c r="D4" i="97"/>
  <c r="D12" i="97"/>
  <c r="D16" i="97"/>
  <c r="D17" i="97"/>
  <c r="BY16" i="94"/>
  <c r="DA16" i="94"/>
  <c r="D9" i="95" l="1"/>
  <c r="J6" i="95"/>
  <c r="CZ35" i="94"/>
  <c r="K19" i="95" s="1"/>
  <c r="J11" i="95"/>
  <c r="J23" i="95" s="1"/>
  <c r="J17" i="97"/>
  <c r="CU31" i="94"/>
  <c r="K17" i="97" s="1"/>
  <c r="DP44" i="94"/>
  <c r="DP45" i="94" s="1"/>
  <c r="DP41" i="94"/>
  <c r="DK34" i="94"/>
  <c r="D23" i="95"/>
  <c r="DO44" i="94"/>
  <c r="DO45" i="94" s="1"/>
  <c r="DO33" i="94"/>
  <c r="DP33" i="94" s="1"/>
  <c r="DO41" i="94"/>
  <c r="DM34" i="94"/>
  <c r="DO31" i="94"/>
  <c r="DP31" i="94" s="1"/>
  <c r="K20" i="97" s="1"/>
  <c r="F35" i="94"/>
  <c r="K5" i="95" s="1"/>
  <c r="Y35" i="94"/>
  <c r="E8" i="95" s="1"/>
  <c r="AQ31" i="94"/>
  <c r="K9" i="97" s="1"/>
  <c r="J9" i="97"/>
  <c r="J5" i="97"/>
  <c r="O31" i="94"/>
  <c r="K5" i="97" s="1"/>
  <c r="V31" i="94"/>
  <c r="K6" i="97" s="1"/>
  <c r="J6" i="97"/>
  <c r="D10" i="97"/>
  <c r="AX16" i="94"/>
  <c r="E10" i="97" s="1"/>
  <c r="BS16" i="94"/>
  <c r="E13" i="97" s="1"/>
  <c r="D13" i="97"/>
  <c r="D6" i="97"/>
  <c r="V16" i="94"/>
  <c r="E6" i="97" s="1"/>
  <c r="D18" i="97"/>
  <c r="DB16" i="94"/>
  <c r="E18" i="97" s="1"/>
  <c r="B21" i="95"/>
  <c r="DL34" i="94"/>
  <c r="DO15" i="94"/>
  <c r="DN16" i="94"/>
  <c r="DN32" i="94"/>
  <c r="D14" i="97"/>
  <c r="BZ16" i="94"/>
  <c r="E14" i="97" s="1"/>
  <c r="J20" i="97" l="1"/>
  <c r="C20" i="97"/>
  <c r="DO16" i="94"/>
  <c r="DP15" i="94"/>
  <c r="DO32" i="94"/>
  <c r="DL35" i="94"/>
  <c r="E21" i="95" s="1"/>
  <c r="D21" i="95"/>
  <c r="H21" i="95"/>
  <c r="DN34" i="94"/>
  <c r="DP32" i="94" l="1"/>
  <c r="DO34" i="94"/>
  <c r="DP34" i="94" s="1"/>
  <c r="J21" i="95"/>
  <c r="DN35" i="94"/>
  <c r="K21" i="95" s="1"/>
  <c r="D20" i="97"/>
  <c r="DP16" i="94"/>
  <c r="E20" i="97" s="1"/>
</calcChain>
</file>

<file path=xl/sharedStrings.xml><?xml version="1.0" encoding="utf-8"?>
<sst xmlns="http://schemas.openxmlformats.org/spreadsheetml/2006/main" count="22734" uniqueCount="2918">
  <si>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</si>
  <si>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</si>
  <si>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</si>
  <si>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</si>
  <si>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</si>
  <si>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</si>
  <si>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</si>
  <si>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</si>
  <si>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</si>
  <si>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</si>
  <si>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</si>
  <si>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</si>
  <si>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</si>
  <si>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</si>
  <si>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</si>
  <si>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</si>
  <si>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</si>
  <si>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</si>
  <si>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</si>
  <si>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</si>
  <si>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</si>
  <si>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</si>
  <si>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</si>
  <si>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</si>
  <si>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</si>
  <si>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</si>
  <si>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</si>
  <si>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</si>
  <si>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</si>
  <si>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</si>
  <si>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</si>
  <si>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</si>
  <si>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</si>
  <si>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</si>
  <si>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</si>
  <si>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</si>
  <si>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</si>
  <si>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</si>
  <si>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</si>
  <si>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</si>
  <si>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</si>
  <si>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</si>
  <si>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</si>
  <si>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</si>
  <si>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</si>
  <si>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</si>
  <si>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</si>
  <si>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</si>
  <si>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</si>
  <si>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</si>
  <si>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</si>
  <si>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</si>
  <si>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</si>
  <si>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</si>
  <si>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</si>
  <si>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</si>
  <si>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</si>
  <si>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</si>
  <si>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</si>
  <si>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</si>
  <si>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</si>
  <si>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</si>
  <si>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</si>
  <si>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</si>
  <si>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</si>
  <si>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</si>
  <si>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</si>
  <si>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</si>
  <si>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</si>
  <si>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</si>
  <si>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</si>
  <si>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</si>
  <si>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</si>
  <si>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</si>
  <si>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</si>
  <si>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</si>
  <si>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</si>
  <si>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</si>
  <si>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</si>
  <si>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</si>
  <si>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</si>
  <si>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</si>
  <si>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</si>
  <si>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</si>
  <si>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</si>
  <si>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</si>
  <si>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</si>
  <si>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</si>
  <si>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</si>
  <si>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</si>
  <si>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</si>
  <si>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</si>
  <si>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</si>
  <si>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</si>
  <si>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</si>
  <si>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</si>
  <si>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</si>
  <si>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</si>
  <si>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</si>
  <si>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</si>
  <si>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</si>
  <si>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</si>
  <si>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</si>
  <si>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</si>
  <si>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</si>
  <si>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</si>
  <si>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</si>
  <si>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</si>
  <si>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</si>
  <si>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</si>
  <si>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</si>
  <si>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</si>
  <si>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</si>
  <si>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</si>
  <si>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</si>
  <si>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</si>
  <si>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</si>
  <si>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</si>
  <si>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</si>
  <si>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</si>
  <si>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</si>
  <si>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</si>
  <si>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</si>
  <si>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</si>
  <si>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</si>
  <si>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</si>
  <si>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</si>
  <si>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</si>
  <si>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</si>
  <si>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</si>
  <si>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</si>
  <si>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</si>
  <si>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</si>
  <si>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</si>
  <si>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</si>
  <si>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</si>
  <si>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</si>
  <si>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</si>
  <si>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</si>
  <si>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</si>
  <si>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</si>
  <si>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</si>
  <si>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</si>
  <si>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</si>
  <si>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</si>
  <si>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</si>
  <si>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</si>
  <si>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</si>
  <si>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</si>
  <si>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</si>
  <si>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</si>
  <si>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</si>
  <si>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</si>
  <si>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</si>
  <si>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</si>
  <si>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</si>
  <si>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</si>
  <si>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</si>
  <si>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</si>
  <si>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</si>
  <si>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</si>
  <si>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</si>
  <si>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</si>
  <si>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</si>
  <si>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</si>
  <si>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</si>
  <si>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</si>
  <si>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</si>
  <si>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</si>
  <si>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</si>
  <si>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</si>
  <si>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</si>
  <si>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</si>
  <si>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</si>
  <si>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</si>
  <si>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</si>
  <si>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</si>
  <si>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</si>
  <si>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</si>
  <si>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</si>
  <si>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</si>
  <si>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</si>
  <si>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</si>
  <si>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</si>
  <si>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</si>
  <si>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</si>
  <si>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</si>
  <si>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</si>
  <si>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</si>
  <si>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</si>
  <si>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</si>
  <si>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</si>
  <si>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</si>
  <si>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</si>
  <si>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</si>
  <si>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</si>
  <si>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</si>
  <si>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</si>
  <si>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</si>
  <si>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</si>
  <si>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</si>
  <si>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</si>
  <si>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</si>
  <si>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</si>
  <si>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</si>
  <si>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</si>
  <si>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</si>
  <si>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</si>
  <si>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</si>
  <si>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</si>
  <si>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</si>
  <si>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</si>
  <si>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</si>
  <si>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</si>
  <si>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</si>
  <si>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</si>
  <si>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</si>
  <si>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</si>
  <si>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</si>
  <si>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</si>
  <si>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</si>
  <si>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</si>
  <si>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</si>
  <si>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</si>
  <si>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</si>
  <si>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</si>
  <si>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</si>
  <si>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</si>
  <si>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</si>
  <si>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</si>
  <si>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</si>
  <si>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</si>
  <si>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</si>
  <si>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</si>
  <si>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</si>
  <si>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</si>
  <si>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</si>
  <si>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</si>
  <si>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</si>
  <si>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</si>
  <si>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</si>
  <si>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</si>
  <si>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</si>
  <si>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</si>
  <si>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</si>
  <si>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</si>
  <si>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</si>
  <si>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</si>
  <si>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</si>
  <si>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</si>
  <si>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</si>
  <si>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</si>
  <si>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</si>
  <si>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</si>
  <si>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</si>
  <si>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</si>
  <si>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</si>
  <si>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</si>
  <si>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</si>
  <si>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</si>
  <si>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</si>
  <si>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</si>
  <si>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</si>
  <si>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</si>
  <si>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</si>
  <si>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</si>
  <si>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</si>
  <si>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</si>
  <si>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</si>
  <si>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</si>
  <si>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</si>
  <si>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</si>
  <si>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</si>
  <si>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</si>
  <si>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</si>
  <si>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</si>
  <si>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</si>
  <si>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</si>
  <si>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</si>
  <si>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</si>
  <si>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</si>
  <si>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</si>
  <si>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</si>
  <si>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</si>
  <si>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</si>
  <si>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</si>
  <si>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</si>
  <si>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</si>
  <si>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</si>
  <si>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</si>
  <si>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</si>
  <si>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</si>
  <si>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</si>
  <si>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</si>
  <si>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</si>
  <si>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</si>
  <si>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</si>
  <si>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</si>
  <si>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</si>
  <si>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</si>
  <si>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</si>
  <si>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</si>
  <si>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</si>
  <si>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</si>
  <si>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</si>
  <si>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</si>
  <si>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</si>
  <si>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</si>
  <si>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</si>
  <si>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</si>
  <si>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</si>
  <si>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</si>
  <si>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</si>
  <si>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</si>
  <si>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</si>
  <si>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</si>
  <si>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</si>
  <si>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</si>
  <si>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</si>
  <si>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</si>
  <si>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</si>
  <si>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</si>
  <si>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</si>
  <si>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</si>
  <si>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</si>
  <si>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</si>
  <si>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</si>
  <si>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</si>
  <si>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</si>
  <si>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</si>
  <si>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</si>
  <si>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</si>
  <si>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</si>
  <si>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</si>
  <si>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</si>
  <si>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</si>
  <si>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</si>
  <si>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</si>
  <si>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</si>
  <si>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</si>
  <si>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</si>
  <si>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</si>
  <si>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</si>
  <si>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</si>
  <si>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</si>
  <si>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</si>
  <si>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</si>
  <si>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</si>
  <si>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</si>
  <si>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</si>
  <si>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</si>
  <si>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</si>
  <si>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</si>
  <si>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</si>
  <si>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</si>
  <si>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</si>
  <si>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</si>
  <si>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</si>
  <si>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</si>
  <si>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</si>
  <si>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</si>
  <si>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</si>
  <si>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</si>
  <si>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</si>
  <si>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</si>
  <si>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</si>
  <si>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</si>
  <si>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</si>
  <si>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</si>
  <si>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</si>
  <si>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</si>
  <si>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</si>
  <si>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</si>
  <si>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</si>
  <si>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</si>
  <si>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</si>
  <si>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</si>
  <si>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</si>
  <si>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</si>
  <si>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</si>
  <si>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</si>
  <si>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</si>
  <si>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</si>
  <si>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</si>
  <si>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</si>
  <si>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</si>
  <si>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</si>
  <si>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</si>
  <si>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</si>
  <si>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</si>
  <si>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</si>
  <si>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</si>
  <si>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</si>
  <si>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</si>
  <si>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</si>
  <si>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</si>
  <si>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</si>
  <si>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</si>
  <si>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</si>
  <si>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</si>
  <si>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</si>
  <si>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</si>
  <si>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</si>
  <si>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</si>
  <si>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</si>
  <si>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</si>
  <si>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</si>
  <si>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</si>
  <si>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</si>
  <si>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</si>
  <si>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</si>
  <si>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</si>
  <si>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</si>
  <si>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</si>
  <si>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</si>
  <si>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</si>
  <si>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</si>
  <si>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</si>
  <si>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</si>
  <si>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</si>
  <si>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</si>
  <si>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</si>
  <si>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</si>
  <si>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</si>
  <si>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</si>
  <si>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</si>
  <si>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</si>
  <si>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</si>
  <si>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</si>
  <si>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</si>
  <si>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</si>
  <si>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</si>
  <si>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</si>
  <si>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</si>
  <si>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</si>
  <si>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</si>
  <si>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</si>
  <si>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</si>
  <si>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</si>
  <si>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</si>
  <si>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</si>
  <si>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</si>
  <si>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</si>
  <si>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</si>
  <si>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</si>
  <si>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</si>
  <si>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</si>
  <si>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</si>
  <si>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</si>
  <si>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</si>
  <si>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</si>
  <si>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</si>
  <si>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</si>
  <si>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</si>
  <si>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</si>
  <si>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</si>
  <si>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</si>
  <si>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</si>
  <si>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</si>
  <si>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</si>
  <si>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</si>
  <si>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</si>
  <si>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</si>
  <si>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</si>
  <si>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</si>
  <si>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</si>
  <si>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</si>
  <si>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</si>
  <si>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</si>
  <si>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</si>
  <si>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</si>
  <si>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</si>
  <si>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</si>
  <si>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</si>
  <si>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</si>
  <si>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</si>
  <si>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</si>
  <si>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</si>
  <si>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</si>
  <si>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</si>
  <si>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</si>
  <si>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</si>
  <si>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</si>
  <si>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</si>
  <si>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</si>
  <si>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</si>
  <si>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</si>
  <si>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</si>
  <si>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</si>
  <si>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</si>
  <si>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</si>
  <si>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</si>
  <si>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</si>
  <si>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</si>
  <si>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</si>
  <si>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</si>
  <si>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</si>
  <si>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</si>
  <si>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</si>
  <si>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</si>
  <si>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</si>
  <si>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</si>
  <si>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</si>
  <si>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</si>
  <si>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</si>
  <si>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</si>
  <si>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</si>
  <si>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</si>
  <si>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</si>
  <si>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</si>
  <si>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</si>
  <si>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</si>
  <si>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</si>
  <si>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</si>
  <si>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</si>
  <si>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</si>
  <si>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</si>
  <si>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</si>
  <si>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</si>
  <si>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</si>
  <si>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</si>
  <si>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</si>
  <si>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</si>
  <si>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</si>
  <si>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</si>
  <si>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</si>
  <si>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</si>
  <si>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</si>
  <si>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</si>
  <si>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</si>
  <si>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</si>
  <si>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</si>
  <si>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</si>
  <si>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</si>
  <si>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</si>
  <si>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</si>
  <si>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</si>
  <si>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</si>
  <si>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</si>
  <si>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</si>
  <si>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</si>
  <si>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</si>
  <si>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</si>
  <si>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</si>
  <si>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</si>
  <si>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</si>
  <si>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</si>
  <si>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</si>
  <si>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</si>
  <si>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</si>
  <si>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</si>
  <si>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</si>
  <si>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</si>
  <si>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</si>
  <si>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</si>
  <si>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</si>
  <si>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</si>
  <si>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</si>
  <si>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</si>
  <si>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</si>
  <si>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</si>
  <si>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</si>
  <si>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</si>
  <si>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</si>
  <si>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</si>
  <si>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</si>
  <si>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</si>
  <si>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</si>
  <si>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</si>
  <si>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</si>
  <si>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</si>
  <si>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</si>
  <si>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</si>
  <si>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</si>
  <si>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</si>
  <si>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</si>
  <si>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</si>
  <si>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</si>
  <si>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</si>
  <si>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</si>
  <si>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</si>
  <si>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</si>
  <si>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</si>
  <si>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</si>
  <si>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</si>
  <si>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</si>
  <si>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</si>
  <si>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</si>
  <si>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</si>
  <si>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</si>
  <si>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</si>
  <si>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</si>
  <si>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</si>
  <si>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</si>
  <si>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</si>
  <si>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</si>
  <si>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</si>
  <si>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</si>
  <si>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</si>
  <si>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</si>
  <si>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</si>
  <si>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</si>
  <si>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</si>
  <si>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</si>
  <si>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</si>
  <si>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</si>
  <si>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</si>
  <si>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</si>
  <si>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</si>
  <si>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</si>
  <si>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</si>
  <si>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</si>
  <si>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</si>
  <si>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</si>
  <si>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</si>
  <si>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</si>
  <si>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</si>
  <si>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</si>
  <si>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</si>
  <si>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</si>
  <si>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</si>
  <si>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</si>
  <si>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</si>
  <si>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</si>
  <si>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</si>
  <si>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</si>
  <si>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</si>
  <si>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</si>
  <si>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</si>
  <si>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</si>
  <si>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</si>
  <si>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</si>
  <si>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</si>
  <si>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</si>
  <si>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</si>
  <si>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</si>
  <si>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</si>
  <si>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</si>
  <si>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</si>
  <si>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</si>
  <si>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</si>
  <si>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</si>
  <si>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</si>
  <si>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</si>
  <si>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</si>
  <si>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</si>
  <si>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</si>
  <si>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</si>
  <si>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</si>
  <si>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</si>
  <si>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</si>
  <si>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</si>
  <si>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</si>
  <si>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</si>
  <si>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</si>
  <si>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</si>
  <si>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</si>
  <si>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</si>
  <si>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</si>
  <si>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</si>
  <si>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</si>
  <si>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</si>
  <si>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</si>
  <si>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</si>
  <si>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</si>
  <si>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</si>
  <si>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</si>
  <si>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</si>
  <si>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</si>
  <si>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</si>
  <si>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</si>
  <si>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</si>
  <si>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</si>
  <si>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</si>
  <si>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</si>
  <si>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</si>
  <si>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</si>
  <si>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</si>
  <si>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</si>
  <si>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</si>
  <si>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</si>
  <si>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</si>
  <si>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</si>
  <si>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</si>
  <si>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</si>
  <si>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</si>
  <si>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</si>
  <si>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</si>
  <si>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</si>
  <si>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</si>
  <si>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</si>
  <si>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</si>
  <si>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</si>
  <si>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</si>
  <si>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</si>
  <si>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</si>
  <si>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</si>
  <si>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</si>
  <si>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</si>
  <si>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</si>
  <si>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</si>
  <si>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</si>
  <si>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</si>
  <si>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</si>
  <si>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</si>
  <si>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</si>
  <si>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</si>
  <si>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</si>
  <si>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</si>
  <si>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</si>
  <si>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</si>
  <si>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</si>
  <si>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</si>
  <si>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</si>
  <si>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</si>
  <si>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</si>
  <si>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</si>
  <si>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</si>
  <si>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</si>
  <si>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</si>
  <si>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</si>
  <si>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</si>
  <si>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</si>
  <si>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</si>
  <si>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</si>
  <si>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</si>
  <si>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</si>
  <si>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</si>
  <si>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</si>
  <si>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</si>
  <si>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</si>
  <si>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</si>
  <si>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</si>
  <si>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</si>
  <si>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</si>
  <si>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</si>
  <si>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</si>
  <si>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</si>
  <si>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</si>
  <si>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</si>
  <si>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</si>
  <si>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</si>
  <si>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</si>
  <si>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</si>
  <si>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</si>
  <si>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</si>
  <si>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</si>
  <si>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</si>
  <si>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</si>
  <si>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</si>
  <si>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</si>
  <si>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</si>
  <si>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</si>
  <si>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</si>
  <si>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</si>
  <si>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</si>
  <si>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</si>
  <si>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</si>
  <si>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</si>
  <si>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</si>
  <si>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</si>
  <si>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</si>
  <si>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</si>
  <si>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</si>
  <si>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</si>
  <si>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</si>
  <si>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</si>
  <si>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</si>
  <si>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</si>
  <si>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</si>
  <si>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</si>
  <si>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</si>
  <si>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</si>
  <si>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</si>
  <si>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</si>
  <si>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</si>
  <si>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</si>
  <si>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</si>
  <si>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</si>
  <si>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</si>
  <si>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</si>
  <si>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</si>
  <si>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</si>
  <si>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</si>
  <si>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</si>
  <si>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</si>
  <si>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</si>
  <si>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</si>
  <si>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</si>
  <si>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</si>
  <si>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</si>
  <si>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</si>
  <si>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</si>
  <si>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</si>
  <si>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</si>
  <si>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</si>
  <si>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</si>
  <si>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</si>
  <si>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</si>
  <si>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</si>
  <si>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</si>
  <si>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</si>
  <si>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</si>
  <si>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</si>
  <si>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</si>
  <si>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</si>
  <si>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</si>
  <si>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</si>
  <si>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</si>
  <si>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</si>
  <si>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</si>
  <si>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</si>
  <si>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</si>
  <si>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</si>
  <si>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</si>
  <si>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</si>
  <si>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</si>
  <si>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</si>
  <si>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</si>
  <si>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</si>
  <si>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</si>
  <si>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</si>
  <si>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</si>
  <si>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</si>
  <si>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</si>
  <si>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</si>
  <si>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</si>
  <si>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</si>
  <si>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</si>
  <si>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</si>
  <si>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</si>
  <si>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</si>
  <si>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</si>
  <si>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</si>
  <si>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</si>
  <si>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</si>
  <si>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</si>
  <si>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</si>
  <si>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</si>
  <si>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</si>
  <si>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</si>
  <si>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</si>
  <si>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</si>
  <si>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</si>
  <si>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</si>
  <si>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</si>
  <si>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</si>
  <si>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</si>
  <si>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</si>
  <si>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</si>
  <si>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</si>
  <si>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</si>
  <si>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</si>
  <si>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</si>
  <si>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</si>
  <si>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</si>
  <si>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</si>
  <si>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</si>
  <si>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</si>
  <si>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</si>
  <si>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</si>
  <si>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</si>
  <si>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</si>
  <si>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</si>
  <si>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</si>
  <si>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</si>
  <si>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</si>
  <si>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</si>
  <si>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</si>
  <si>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</si>
  <si>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</si>
  <si>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</si>
  <si>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</si>
  <si>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</si>
  <si>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</si>
  <si>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</si>
  <si>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</si>
  <si>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</si>
  <si>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</si>
  <si>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</si>
  <si>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</si>
  <si>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</si>
  <si>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</si>
  <si>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</si>
  <si>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</si>
  <si>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</si>
  <si>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</si>
  <si>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</si>
  <si>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</si>
  <si>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</si>
  <si>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</si>
  <si>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</si>
  <si>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</si>
  <si>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</si>
  <si>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</si>
  <si>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</si>
  <si>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</si>
  <si>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</si>
  <si>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</si>
  <si>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</si>
  <si>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</si>
  <si>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</si>
  <si>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</si>
  <si>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</si>
  <si>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</si>
  <si>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</si>
  <si>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</si>
  <si>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</si>
  <si>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</si>
  <si>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</si>
  <si>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</si>
  <si>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</si>
  <si>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</si>
  <si>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</si>
  <si>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</si>
  <si>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</si>
  <si>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</si>
  <si>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</si>
  <si>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</si>
  <si>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</si>
  <si>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</si>
  <si>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</si>
  <si>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</si>
  <si>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</si>
  <si>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</si>
  <si>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</si>
  <si>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</si>
  <si>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</si>
  <si>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</si>
  <si>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</si>
  <si>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</si>
  <si>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</si>
  <si>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</si>
  <si>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</si>
  <si>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</si>
  <si>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</si>
  <si>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</si>
  <si>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</si>
  <si>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</si>
  <si>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</si>
  <si>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</si>
  <si>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</si>
  <si>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</si>
  <si>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</si>
  <si>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</si>
  <si>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</si>
  <si>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</si>
  <si>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</si>
  <si>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</si>
  <si>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</si>
  <si>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</si>
  <si>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</si>
  <si>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</si>
  <si>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</si>
  <si>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</si>
  <si>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</si>
  <si>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</si>
  <si>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</si>
  <si>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</si>
  <si>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</si>
  <si>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</si>
  <si>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</si>
  <si>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</si>
  <si>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</si>
  <si>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</si>
  <si>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</si>
  <si>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</si>
  <si>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</si>
  <si>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</si>
  <si>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</si>
  <si>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</si>
  <si>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</si>
  <si>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</si>
  <si>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</si>
  <si>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</si>
  <si>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</si>
  <si>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</si>
  <si>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</si>
  <si>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</si>
  <si>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</si>
  <si>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</si>
  <si>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</si>
  <si>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</si>
  <si>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</si>
  <si>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</si>
  <si>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</si>
  <si>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</si>
  <si>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</si>
  <si>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</si>
  <si>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</si>
  <si>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</si>
  <si>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</si>
  <si>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</si>
  <si>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</si>
  <si>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</si>
  <si>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</si>
  <si>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</si>
  <si>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</si>
  <si>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</si>
  <si>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</si>
  <si>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</si>
  <si>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</si>
  <si>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</si>
  <si>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</si>
  <si>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</si>
  <si>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</si>
  <si>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</si>
  <si>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</si>
  <si>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</si>
  <si>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</si>
  <si>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</si>
  <si>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</si>
  <si>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</si>
  <si>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</si>
  <si>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</si>
  <si>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</si>
  <si>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</si>
  <si>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</si>
  <si>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</si>
  <si>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</si>
  <si>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</si>
  <si>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</si>
  <si>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</si>
  <si>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</si>
  <si>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</si>
  <si>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</si>
  <si>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</si>
  <si>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</si>
  <si>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</si>
  <si>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</si>
  <si>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</si>
  <si>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</si>
  <si>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</si>
  <si>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</si>
  <si>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</si>
  <si>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</si>
  <si>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</si>
  <si>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</si>
  <si>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</si>
  <si>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</si>
  <si>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</si>
  <si>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</si>
  <si>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</si>
  <si>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</si>
  <si>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</si>
  <si>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</si>
  <si>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</si>
  <si>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</si>
  <si>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</si>
  <si>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</si>
  <si>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</si>
  <si>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</si>
  <si>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</si>
  <si>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</si>
  <si>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</si>
  <si>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</si>
  <si>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</si>
  <si>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</si>
  <si>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</si>
  <si>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</si>
  <si>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</si>
  <si>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</si>
  <si>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</si>
  <si>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</si>
  <si>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</si>
  <si>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</si>
  <si>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</si>
  <si>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</si>
  <si>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</si>
  <si>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</si>
  <si>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</si>
  <si>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</si>
  <si>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</si>
  <si>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</si>
  <si>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</si>
  <si>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</si>
  <si>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</si>
  <si>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</si>
  <si>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</si>
  <si>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</si>
  <si>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</si>
  <si>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</si>
  <si>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</si>
  <si>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</si>
  <si>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</si>
  <si>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</si>
  <si>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</si>
  <si>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</si>
  <si>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</si>
  <si>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</si>
  <si>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</si>
  <si>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</si>
  <si>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</si>
  <si>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</si>
  <si>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</si>
  <si>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</si>
  <si>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</si>
  <si>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</si>
  <si>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</si>
  <si>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</si>
  <si>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</si>
  <si>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</si>
  <si>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</si>
  <si>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</si>
  <si>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</si>
  <si>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</si>
  <si>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</si>
  <si>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</si>
  <si>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</si>
  <si>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</si>
  <si>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</si>
  <si>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</si>
  <si>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</si>
  <si>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</si>
  <si>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</si>
  <si>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</si>
  <si>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</si>
  <si>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</si>
  <si>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</si>
  <si>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</si>
  <si>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</si>
  <si>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</si>
  <si>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</si>
  <si>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</si>
  <si>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</si>
  <si>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</si>
  <si>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</si>
  <si>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</si>
  <si>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</si>
  <si>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</si>
  <si>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</si>
  <si>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</si>
  <si>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</si>
  <si>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</si>
  <si>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</si>
  <si>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</si>
  <si>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</si>
  <si>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</si>
  <si>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</si>
  <si>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</si>
  <si>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</si>
  <si>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</si>
  <si>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</si>
  <si>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</si>
  <si>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</si>
  <si>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</si>
  <si>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</si>
  <si>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</si>
  <si>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</si>
  <si>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</si>
  <si>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</si>
  <si>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</si>
  <si>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</si>
  <si>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</si>
  <si>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</si>
  <si>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</si>
  <si>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</si>
  <si>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</si>
  <si>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</si>
  <si>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</si>
  <si>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</si>
  <si>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</si>
  <si>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</si>
  <si>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</si>
  <si>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</si>
  <si>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</si>
  <si>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</si>
  <si>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</si>
  <si>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</si>
  <si>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</si>
  <si>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</si>
  <si>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</si>
  <si>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</si>
  <si>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</si>
  <si>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</si>
  <si>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</si>
  <si>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</si>
  <si>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</si>
  <si>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</si>
  <si>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</si>
  <si>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</si>
  <si>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</si>
  <si>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</si>
  <si>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</si>
  <si>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</si>
  <si>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</si>
  <si>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</si>
  <si>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</si>
  <si>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</si>
  <si>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</si>
  <si>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</si>
  <si>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</si>
  <si>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</si>
  <si>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</si>
  <si>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</si>
  <si>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</si>
  <si>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</si>
  <si>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</si>
  <si>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</si>
  <si>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</si>
  <si>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</si>
  <si>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</si>
  <si>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</si>
  <si>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</si>
  <si>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</si>
  <si>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</si>
  <si>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</si>
  <si>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</si>
  <si>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</si>
  <si>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</si>
  <si>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</si>
  <si>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</si>
  <si>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</si>
  <si>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</si>
  <si>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</si>
  <si>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</si>
  <si>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</si>
  <si>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</si>
  <si>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</si>
  <si>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</si>
  <si>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</si>
  <si>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</si>
  <si>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</si>
  <si>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</si>
  <si>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</si>
  <si>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</si>
  <si>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</si>
  <si>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</si>
  <si>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</si>
  <si>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</si>
  <si>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</si>
  <si>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</si>
  <si>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</si>
  <si>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</si>
  <si>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</si>
  <si>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</si>
  <si>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</si>
  <si>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</si>
  <si>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</si>
  <si>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</si>
  <si>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</si>
  <si>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</si>
  <si>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</si>
  <si>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</si>
  <si>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</si>
  <si>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</si>
  <si>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</si>
  <si>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</si>
  <si>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</si>
  <si>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</si>
  <si>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</si>
  <si>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</si>
  <si>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</si>
  <si>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</si>
  <si>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</si>
  <si>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</si>
  <si>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</si>
  <si>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</si>
  <si>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</si>
  <si>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</si>
  <si>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</si>
  <si>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</si>
  <si>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</si>
  <si>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</si>
  <si>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</si>
  <si>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</si>
  <si>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</si>
  <si>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</si>
  <si>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</si>
  <si>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</si>
  <si>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</si>
  <si>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</si>
  <si>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</si>
  <si>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</si>
  <si>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</si>
  <si>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</si>
  <si>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</si>
  <si>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</si>
  <si>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</si>
  <si>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</si>
  <si>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</si>
  <si>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</si>
  <si>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</si>
  <si>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</si>
  <si>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</si>
  <si>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</si>
  <si>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</si>
  <si>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</si>
  <si>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</si>
  <si>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</si>
  <si>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</si>
  <si>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</si>
  <si>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</si>
  <si>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</si>
  <si>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</si>
  <si>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</si>
  <si>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</si>
  <si>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</si>
  <si>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</si>
  <si>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</si>
  <si>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</si>
  <si>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</si>
  <si>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</si>
  <si>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</si>
  <si>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</si>
  <si>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</si>
  <si>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</si>
  <si>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</si>
  <si>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</si>
  <si>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</si>
  <si>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</si>
  <si>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</si>
  <si>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</si>
  <si>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</si>
  <si>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</si>
  <si>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</si>
  <si>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</si>
  <si>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</si>
  <si>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</si>
  <si>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</si>
  <si>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</si>
  <si>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</si>
  <si>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</si>
  <si>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</si>
  <si>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</si>
  <si>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</si>
  <si>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</si>
  <si>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</si>
  <si>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</si>
  <si>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</si>
  <si>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</si>
  <si>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</si>
  <si>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</si>
  <si>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</si>
  <si>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</si>
  <si>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</si>
  <si>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</si>
  <si>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</si>
  <si>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</si>
  <si>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</si>
  <si>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</si>
  <si>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</si>
  <si>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</si>
  <si>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</si>
  <si>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</si>
  <si>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</si>
  <si>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</si>
  <si>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</si>
  <si>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</si>
  <si>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</si>
  <si>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</si>
  <si>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</si>
  <si>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</si>
  <si>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</si>
  <si>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</si>
  <si>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</si>
  <si>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</si>
  <si>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</si>
  <si>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</si>
  <si>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</si>
  <si>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</si>
  <si>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</si>
  <si>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</si>
  <si>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</si>
  <si>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</si>
  <si>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</si>
  <si>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</si>
  <si>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</si>
  <si>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</si>
  <si>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</si>
  <si>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</si>
  <si>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</si>
  <si>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</si>
  <si>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</si>
  <si>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</si>
  <si>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</si>
  <si>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</si>
  <si>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</si>
  <si>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</si>
  <si>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</si>
  <si>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</si>
  <si>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</si>
  <si>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</si>
  <si>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</si>
  <si>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</si>
  <si>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</si>
  <si>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</si>
  <si>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</si>
  <si>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</si>
  <si>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</si>
  <si>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</si>
  <si>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</si>
  <si>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</si>
  <si>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</si>
  <si>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</si>
  <si>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</si>
  <si>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</si>
  <si>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</si>
  <si>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</si>
  <si>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</si>
  <si>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</si>
  <si>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</si>
  <si>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</si>
  <si>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</si>
  <si>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</si>
  <si>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</si>
  <si>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</si>
  <si>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</si>
  <si>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</si>
  <si>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</si>
  <si>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</si>
  <si>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</si>
  <si>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</si>
  <si>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</si>
  <si>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</si>
  <si>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</si>
  <si>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</si>
  <si>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</si>
  <si>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</si>
  <si>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</si>
  <si>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</si>
  <si>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</si>
  <si>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</si>
  <si>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</si>
  <si>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</si>
  <si>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</si>
  <si>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</si>
  <si>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</si>
  <si>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</si>
  <si>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</si>
  <si>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</si>
  <si>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</si>
  <si>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</si>
  <si>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</si>
  <si>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</si>
  <si>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</si>
  <si>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</si>
  <si>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</si>
  <si>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</si>
  <si>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</si>
  <si>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</si>
  <si>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</si>
  <si>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</si>
  <si>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</si>
  <si>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</si>
  <si>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</si>
  <si>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</si>
  <si>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</si>
  <si>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</si>
  <si>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</si>
  <si>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</si>
  <si>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</si>
  <si>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</si>
  <si>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</si>
  <si>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</si>
  <si>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</si>
  <si>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</si>
  <si>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</si>
  <si>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</si>
  <si>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</si>
  <si>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</si>
  <si>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</si>
  <si>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</si>
  <si>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</si>
  <si>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</si>
  <si>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</si>
  <si>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</si>
  <si>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</si>
  <si>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</si>
  <si>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</si>
  <si>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</si>
  <si>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</si>
  <si>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</si>
  <si>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</si>
  <si>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</si>
  <si>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</si>
  <si>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</si>
  <si>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</si>
  <si>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</si>
  <si>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</si>
  <si>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</si>
  <si>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</si>
  <si>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</si>
  <si>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</si>
  <si>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</si>
  <si>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</si>
  <si>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</si>
  <si>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</si>
  <si>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</si>
  <si>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</si>
  <si>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</si>
  <si>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</si>
  <si>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</si>
  <si>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</si>
  <si>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</si>
  <si>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</si>
  <si>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</si>
  <si>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</si>
  <si>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</si>
  <si>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</si>
  <si>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</si>
  <si>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</si>
  <si>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</si>
  <si>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</si>
  <si>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</si>
  <si>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</si>
  <si>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</si>
  <si>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</si>
  <si>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</si>
  <si>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</si>
  <si>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</si>
  <si>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</si>
  <si>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</si>
  <si>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</si>
  <si>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</si>
  <si>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</si>
  <si>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</si>
  <si>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</si>
  <si>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</si>
  <si>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</si>
  <si>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</si>
  <si>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</si>
  <si>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</si>
  <si>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</si>
  <si>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</si>
  <si>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</si>
  <si>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</si>
  <si>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</si>
  <si>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</si>
  <si>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</si>
  <si>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</si>
  <si>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</si>
  <si>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</si>
  <si>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</si>
  <si>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</si>
  <si>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</si>
  <si>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</si>
  <si>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</si>
  <si>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</si>
  <si>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</si>
  <si>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</si>
  <si>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</si>
  <si>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</si>
  <si>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</si>
  <si>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</si>
  <si>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</si>
  <si>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</si>
  <si>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</si>
  <si>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</si>
  <si>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</si>
  <si>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</si>
  <si>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</si>
  <si>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</si>
  <si>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</si>
  <si>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</si>
  <si>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</si>
  <si>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</si>
  <si>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</si>
  <si>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</si>
  <si>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</si>
  <si>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</si>
  <si>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</si>
  <si>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</si>
  <si>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</si>
  <si>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</si>
  <si>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</si>
  <si>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</si>
  <si>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</si>
  <si>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</si>
  <si>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</si>
  <si>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</si>
  <si>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</si>
  <si>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</si>
  <si>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</si>
  <si>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</si>
  <si>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</si>
  <si>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</si>
  <si>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</si>
  <si>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</si>
  <si>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</si>
  <si>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</si>
  <si>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</si>
  <si>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</si>
  <si>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</si>
  <si>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</si>
  <si>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</si>
  <si>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</si>
  <si>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</si>
  <si>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</si>
  <si>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</si>
  <si>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</si>
  <si>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</si>
  <si>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</si>
  <si>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</si>
  <si>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</si>
  <si>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</si>
  <si>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</si>
  <si>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</si>
  <si>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</si>
  <si>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</si>
  <si>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</si>
  <si>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</si>
  <si>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</si>
  <si>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</si>
  <si>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</si>
  <si>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</si>
  <si>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</si>
  <si>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</si>
  <si>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</si>
  <si>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</si>
  <si>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</si>
  <si>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</si>
  <si>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</si>
  <si>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</si>
  <si>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</si>
  <si>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</si>
  <si>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</si>
  <si>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</si>
  <si>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</si>
  <si>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</si>
  <si>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</si>
  <si>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</si>
  <si>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</si>
  <si>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</si>
  <si>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</si>
  <si>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</si>
  <si>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</si>
  <si>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</si>
  <si>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</si>
  <si>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</si>
  <si>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</si>
  <si>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</si>
  <si>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</si>
  <si>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</si>
  <si>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</si>
  <si>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</si>
  <si>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</si>
  <si>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</si>
  <si>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</si>
  <si>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</si>
  <si>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</si>
  <si>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</si>
  <si>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</si>
  <si>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</si>
  <si>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</si>
  <si>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</si>
  <si>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</si>
  <si>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</si>
  <si>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</si>
  <si>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</si>
  <si>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</si>
  <si>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</si>
  <si>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</si>
  <si>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</si>
  <si>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</si>
  <si>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</si>
  <si>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</si>
  <si>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</si>
  <si>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</si>
  <si>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</si>
  <si>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</si>
  <si>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</si>
  <si>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</si>
  <si>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</si>
  <si>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</si>
  <si>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</si>
  <si>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</si>
  <si>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</si>
  <si>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</si>
  <si>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</si>
  <si>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</si>
  <si>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</si>
  <si>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</si>
  <si>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</si>
  <si>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</si>
  <si>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</si>
  <si>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</si>
  <si>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</si>
  <si>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</si>
  <si>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</si>
  <si>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</si>
  <si>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</si>
  <si>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</si>
  <si>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</si>
  <si>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</si>
  <si>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</si>
  <si>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</si>
  <si>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</si>
  <si>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</si>
  <si>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</si>
  <si>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</si>
  <si>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</si>
  <si>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</si>
  <si>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</si>
  <si>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</si>
  <si>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</si>
  <si>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</si>
  <si>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</si>
  <si>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</si>
  <si>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</si>
  <si>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</si>
  <si>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</si>
  <si>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</si>
  <si>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</si>
  <si>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</si>
  <si>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</si>
  <si>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</si>
  <si>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</si>
  <si>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</si>
  <si>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</si>
  <si>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</si>
  <si>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</si>
  <si>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</si>
  <si>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</si>
  <si>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</si>
  <si>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</si>
  <si>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</si>
  <si>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</si>
  <si>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</si>
  <si>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</si>
  <si>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</si>
  <si>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</si>
  <si>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</si>
  <si>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</si>
  <si>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</si>
  <si>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</si>
  <si>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</si>
  <si>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</si>
  <si>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</si>
  <si>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</si>
  <si>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</si>
  <si>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</si>
  <si>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</si>
  <si>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</si>
  <si>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</si>
  <si>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</si>
  <si>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</si>
  <si>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</si>
  <si>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</si>
  <si>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</si>
  <si>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</si>
  <si>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</si>
  <si>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</si>
  <si>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</si>
  <si>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</si>
  <si>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</si>
  <si>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</si>
  <si>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</si>
  <si>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</si>
  <si>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</si>
  <si>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</si>
  <si>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</si>
  <si>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</si>
  <si>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</si>
  <si>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</si>
  <si>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</si>
  <si>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</si>
  <si>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</si>
  <si>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</si>
  <si>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</si>
  <si>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</si>
  <si>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</si>
  <si>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</si>
  <si>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</si>
  <si>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</si>
  <si>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</si>
  <si>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</si>
  <si>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</si>
  <si>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</si>
  <si>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</si>
  <si>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</si>
  <si>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</si>
  <si>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</si>
  <si>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</si>
  <si>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</si>
  <si>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</si>
  <si>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</si>
  <si>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</si>
  <si>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</si>
  <si>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</si>
  <si>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</si>
  <si>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</si>
  <si>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</si>
  <si>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</si>
  <si>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</si>
  <si>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</si>
  <si>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</si>
  <si>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</si>
  <si>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</si>
  <si>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</si>
  <si>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</si>
  <si>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</si>
  <si>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</si>
  <si>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</si>
  <si>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</si>
  <si>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</si>
  <si>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</si>
  <si>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</si>
  <si>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</si>
  <si>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</si>
  <si>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</si>
  <si>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</si>
  <si>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</si>
  <si>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</si>
  <si>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</si>
  <si>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</si>
  <si>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</si>
  <si>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</si>
  <si>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</si>
  <si>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</si>
  <si>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</si>
  <si>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</si>
  <si>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</si>
  <si>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</si>
  <si>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</si>
  <si>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</si>
  <si>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</si>
  <si>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</si>
  <si>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</si>
  <si>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</si>
  <si>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</si>
  <si>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</si>
  <si>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</si>
  <si>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</si>
  <si>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</si>
  <si>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</si>
  <si>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</si>
  <si>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</si>
  <si>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</si>
  <si>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</si>
  <si>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</si>
  <si>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</si>
  <si>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</si>
  <si>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</si>
  <si>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</si>
  <si>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</si>
  <si>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</si>
  <si>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</si>
  <si>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</si>
  <si>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</si>
  <si>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</si>
  <si>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</si>
  <si>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</si>
  <si>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</si>
  <si>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</si>
  <si>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</si>
  <si>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</si>
  <si>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</si>
  <si>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</si>
  <si>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</si>
  <si>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</si>
  <si>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</si>
  <si>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</si>
  <si>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</si>
  <si>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</si>
  <si>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</si>
  <si>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</si>
  <si>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</si>
  <si>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</si>
  <si>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</si>
  <si>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</si>
  <si>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</si>
  <si>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</si>
  <si>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</si>
  <si>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</si>
  <si>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</si>
  <si>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</si>
  <si>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</si>
  <si>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</si>
  <si>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</si>
  <si>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</si>
  <si>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</si>
  <si>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</si>
  <si>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</si>
  <si>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</si>
  <si>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</si>
  <si>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</si>
  <si>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</si>
  <si>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</si>
  <si>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</si>
  <si>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</si>
  <si>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</si>
  <si>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</si>
  <si>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</si>
  <si>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</si>
  <si>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</si>
  <si>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</si>
  <si>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</si>
  <si>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</si>
  <si>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</si>
  <si>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</si>
  <si>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</si>
  <si>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</si>
  <si>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</si>
  <si>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</si>
  <si>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</si>
  <si>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</si>
  <si>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</si>
  <si>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</si>
  <si>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</si>
  <si>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</si>
  <si>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</si>
  <si>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</si>
  <si>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</si>
  <si>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</si>
  <si>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</si>
  <si>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</si>
  <si>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</si>
  <si>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</si>
  <si>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</si>
  <si>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</si>
  <si>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</si>
  <si>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</si>
  <si>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</si>
  <si>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</si>
  <si>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</si>
  <si>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</si>
  <si>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</si>
  <si>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</si>
  <si>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</si>
  <si>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</si>
  <si>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</si>
  <si>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</si>
  <si>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</si>
  <si>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</si>
  <si>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</si>
  <si>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</si>
  <si>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</si>
  <si>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</si>
  <si>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</si>
  <si>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</si>
  <si>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</si>
  <si>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</si>
  <si>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</si>
  <si>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</si>
  <si>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</si>
  <si>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</si>
  <si>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</si>
  <si>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</si>
  <si>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</si>
  <si>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</si>
  <si>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</si>
  <si>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</si>
  <si>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</si>
  <si>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</si>
  <si>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</si>
  <si>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</si>
  <si>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</si>
  <si>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</si>
  <si>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</si>
  <si>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</si>
  <si>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</si>
  <si>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</si>
  <si>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</si>
  <si>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</si>
  <si>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</si>
  <si>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</si>
  <si>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</si>
  <si>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</si>
  <si>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</si>
  <si>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</si>
  <si>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</si>
  <si>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</si>
  <si>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</si>
  <si>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</si>
  <si>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</si>
  <si>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</si>
  <si>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</si>
  <si>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</si>
  <si>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</si>
  <si>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</si>
  <si>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</si>
  <si>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</si>
  <si>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</si>
  <si>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</si>
  <si>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</si>
  <si>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</si>
  <si>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</si>
  <si>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</si>
  <si>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</si>
  <si>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</si>
  <si>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</si>
  <si>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</si>
  <si>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</si>
  <si>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</si>
  <si>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</si>
  <si>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</si>
  <si>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</si>
  <si>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</si>
  <si>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</si>
  <si>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</si>
  <si>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</si>
  <si>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</si>
  <si>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</si>
  <si>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</si>
  <si>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</si>
  <si>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</si>
  <si>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</si>
  <si>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</si>
  <si>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</si>
  <si>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</si>
  <si>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</si>
  <si>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</si>
  <si>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</si>
  <si>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</si>
  <si>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</si>
  <si>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</si>
  <si>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</si>
  <si>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</si>
  <si>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</si>
  <si>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</si>
  <si>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</si>
  <si>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</si>
  <si>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</si>
  <si>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</si>
  <si>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</si>
  <si>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</si>
  <si>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</si>
  <si>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</si>
  <si>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</si>
  <si>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</si>
  <si>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</si>
  <si>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</si>
  <si>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</si>
  <si>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</si>
  <si>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</si>
  <si>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</si>
  <si>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</si>
  <si>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</si>
  <si>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</si>
  <si>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</si>
  <si>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</si>
  <si>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</si>
  <si>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</si>
  <si>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</si>
  <si>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</si>
  <si>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</si>
  <si>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</si>
  <si>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</si>
  <si>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</si>
  <si>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</si>
  <si>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</si>
  <si>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</si>
  <si>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</si>
  <si>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</si>
  <si>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</si>
  <si>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</si>
  <si>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</si>
  <si>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</si>
  <si>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</si>
  <si>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</si>
  <si>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</si>
  <si>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</si>
  <si>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</si>
  <si>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</si>
  <si>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</si>
  <si>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</si>
  <si>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</si>
  <si>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</si>
  <si>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</si>
  <si>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</si>
  <si>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</si>
  <si>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</si>
  <si>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</si>
  <si>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</si>
  <si>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</si>
  <si>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</si>
  <si>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</si>
  <si>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</si>
  <si>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</si>
  <si>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</si>
  <si>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</si>
  <si>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</si>
  <si>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</si>
  <si>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</si>
  <si>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</si>
  <si>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</si>
  <si>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</si>
  <si>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</si>
  <si>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</si>
  <si>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</si>
  <si>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</si>
  <si>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</si>
  <si>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</si>
  <si>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</si>
  <si>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</si>
  <si>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</si>
  <si>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</si>
  <si>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</si>
  <si>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</si>
  <si>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</si>
  <si>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</si>
  <si>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</si>
  <si>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</si>
  <si>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</si>
  <si>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</si>
  <si>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</si>
  <si>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</si>
  <si>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</si>
  <si>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</si>
  <si>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</si>
  <si>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</si>
  <si>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</si>
  <si>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</si>
  <si>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</si>
  <si>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</si>
  <si>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</si>
  <si>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</si>
  <si>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</si>
  <si>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</si>
  <si>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</si>
  <si>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</si>
  <si>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</si>
  <si>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</si>
  <si>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</si>
  <si>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</si>
  <si>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</si>
  <si>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</si>
  <si>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</si>
  <si>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</si>
  <si>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</si>
  <si>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</si>
  <si>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</si>
  <si>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</si>
  <si>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</si>
  <si>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</si>
  <si>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</si>
  <si>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</si>
  <si>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</si>
  <si>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</si>
  <si>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</si>
  <si>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</si>
  <si>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</si>
  <si>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</si>
  <si>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</si>
  <si>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</si>
  <si>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</si>
  <si>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</si>
  <si>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</si>
  <si>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</si>
  <si>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</si>
  <si>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</si>
  <si>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</si>
  <si>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</si>
  <si>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</si>
  <si>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</si>
  <si>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</si>
  <si>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</si>
  <si>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</si>
  <si>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</si>
  <si>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</si>
  <si>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</si>
  <si>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</si>
  <si>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</si>
  <si>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</si>
  <si>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</si>
  <si>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</si>
  <si>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</si>
  <si>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</si>
  <si>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</si>
  <si>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</si>
  <si>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</si>
  <si>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</si>
  <si>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</si>
  <si>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</si>
  <si>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</si>
  <si>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</si>
  <si>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</si>
  <si>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</si>
  <si>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</si>
  <si>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</si>
  <si>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</si>
  <si>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</si>
  <si>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</si>
  <si>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</si>
  <si>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</si>
  <si>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</si>
  <si>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</si>
  <si>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</si>
  <si>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</si>
  <si>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</si>
  <si>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</si>
  <si>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</si>
  <si>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</si>
  <si>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</si>
  <si>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</si>
  <si>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</si>
  <si>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</si>
  <si>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</si>
  <si>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</si>
  <si>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</si>
  <si>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</si>
  <si>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</si>
  <si>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</si>
  <si>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</si>
  <si>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</si>
  <si>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</si>
  <si>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</si>
  <si>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</si>
  <si>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</si>
  <si>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</si>
  <si>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</si>
  <si>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</si>
  <si>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</si>
  <si>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</si>
  <si>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</si>
  <si>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</si>
  <si>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</si>
  <si>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</si>
  <si>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</si>
  <si>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</si>
  <si>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</si>
  <si>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</si>
  <si>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</si>
  <si>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</si>
  <si>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</si>
  <si>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</si>
  <si>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</si>
  <si>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</si>
  <si>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</si>
  <si>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</si>
  <si>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</si>
  <si>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</si>
  <si>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</si>
  <si>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</si>
  <si>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</si>
  <si>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</si>
  <si>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</si>
  <si>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</si>
  <si>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</si>
  <si>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</si>
  <si>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</si>
  <si>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</si>
  <si>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</si>
  <si>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</si>
  <si>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</si>
  <si>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</si>
  <si>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</si>
  <si>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</si>
  <si>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</si>
  <si>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</si>
  <si>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</si>
  <si>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</si>
  <si>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</si>
  <si>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</si>
  <si>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</si>
  <si>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</si>
  <si>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</si>
  <si>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</si>
  <si>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</si>
  <si>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</si>
  <si>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</si>
  <si>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</si>
  <si>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</si>
  <si>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</si>
  <si>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</si>
  <si>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</si>
  <si>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</si>
  <si>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</si>
  <si>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</si>
  <si>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</si>
  <si>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</si>
  <si>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</si>
  <si>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</si>
  <si>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</si>
  <si>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</si>
  <si>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</si>
  <si>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</si>
  <si>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</si>
  <si>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</si>
  <si>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</si>
  <si>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</si>
  <si>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</si>
  <si>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</si>
  <si>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</si>
  <si>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</si>
  <si>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</si>
  <si>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</si>
  <si>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</si>
  <si>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</si>
  <si>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</si>
  <si>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</si>
  <si>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</si>
  <si>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</si>
  <si>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</si>
  <si>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</si>
  <si>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</si>
  <si>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</si>
  <si>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</si>
  <si>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</si>
  <si>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</si>
  <si>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</si>
  <si>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</si>
  <si>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</si>
  <si>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</si>
  <si>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</si>
  <si>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</si>
  <si>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</si>
  <si>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</si>
  <si>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</si>
  <si>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</si>
  <si>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</si>
  <si>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</si>
  <si>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</si>
  <si>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</si>
  <si>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</si>
  <si>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</si>
  <si>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</si>
  <si>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</si>
  <si>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</si>
  <si>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</si>
  <si>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</si>
  <si>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</si>
  <si>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</si>
  <si>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</si>
  <si>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</si>
  <si>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</si>
  <si>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</si>
  <si>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</si>
  <si>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</si>
  <si>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</si>
  <si>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</si>
  <si>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</si>
  <si>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</si>
  <si>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</si>
  <si>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</si>
  <si>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</si>
  <si>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</si>
  <si>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</si>
  <si>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</si>
  <si>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</si>
  <si>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</si>
  <si>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</si>
  <si>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</si>
  <si>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</si>
  <si>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</si>
  <si>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</si>
  <si>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</si>
  <si>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</si>
  <si>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</si>
  <si>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</si>
  <si>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</si>
  <si>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</si>
  <si>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</si>
  <si>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</si>
  <si>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</si>
  <si>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</si>
  <si>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</si>
  <si>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</si>
  <si>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</si>
  <si>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</si>
  <si>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</si>
  <si>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</si>
  <si>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</si>
  <si>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</si>
  <si>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</si>
  <si>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</si>
  <si>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</si>
  <si>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</si>
  <si>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</si>
  <si>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</si>
  <si>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</si>
  <si>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</si>
  <si>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</si>
  <si>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</si>
  <si>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</si>
  <si>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</si>
  <si>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</si>
  <si>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</si>
  <si>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</si>
  <si>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</si>
  <si>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</si>
  <si>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</si>
  <si>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</si>
  <si>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</si>
  <si>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</si>
  <si>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</si>
  <si>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</si>
  <si>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</si>
  <si>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</si>
  <si>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</si>
  <si>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</si>
  <si>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</si>
  <si>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</si>
  <si>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</si>
  <si>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</si>
  <si>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</si>
  <si>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</si>
  <si>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</si>
  <si>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</si>
  <si>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</si>
  <si>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</si>
  <si>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</si>
  <si>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</si>
  <si>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</si>
  <si>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</si>
  <si>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</si>
  <si>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</si>
  <si>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</si>
  <si>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</si>
  <si>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</si>
  <si>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</si>
  <si>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</si>
  <si>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</si>
  <si>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</si>
  <si>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</si>
  <si>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</si>
  <si>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</si>
  <si>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</si>
  <si>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</si>
  <si>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</si>
  <si>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</si>
  <si>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</si>
  <si>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</si>
  <si>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</si>
  <si>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</si>
  <si>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</si>
  <si>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</si>
  <si>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</si>
  <si>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</si>
  <si>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</si>
  <si>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</si>
  <si>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</si>
  <si>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</si>
  <si>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</si>
  <si>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</si>
  <si>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</si>
  <si>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</si>
  <si>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</si>
  <si>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</si>
  <si>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</si>
  <si>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</si>
  <si>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</si>
  <si>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</si>
  <si>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</si>
  <si>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</si>
  <si>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</si>
  <si>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</si>
  <si>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</si>
  <si>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</si>
  <si>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</si>
  <si>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</si>
  <si>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</si>
  <si>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</si>
  <si>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</si>
  <si>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</si>
  <si>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</si>
  <si>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</si>
  <si>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</si>
  <si>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</si>
  <si>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</si>
  <si>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</si>
  <si>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</si>
  <si>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</si>
  <si>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</si>
  <si>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</si>
  <si>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</si>
  <si>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</si>
  <si>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</si>
  <si>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</si>
  <si>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</si>
  <si>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</si>
  <si>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</si>
  <si>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</si>
  <si>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</si>
  <si>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</si>
  <si>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</si>
  <si>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</si>
  <si>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</si>
  <si>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</si>
  <si>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</si>
  <si>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</si>
  <si>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</si>
  <si>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</si>
  <si>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</si>
  <si>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</si>
  <si>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</si>
  <si>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</si>
  <si>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</si>
  <si>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</si>
  <si>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</si>
  <si>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</si>
  <si>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</si>
  <si>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</si>
  <si>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</si>
  <si>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</si>
  <si>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</si>
  <si>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</si>
  <si>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</si>
  <si>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</si>
  <si>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</si>
  <si>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</si>
  <si>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</si>
  <si>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</si>
  <si>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</si>
  <si>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</si>
  <si>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</si>
  <si>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</si>
  <si>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</si>
  <si>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</si>
  <si>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</si>
  <si>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</si>
  <si>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</si>
  <si>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</si>
  <si>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</si>
  <si>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</si>
  <si>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</si>
  <si>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</si>
  <si>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</si>
  <si>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</si>
  <si>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</si>
  <si>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</si>
  <si>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</si>
  <si>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</si>
  <si>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</si>
  <si>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</si>
  <si>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</si>
  <si>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</si>
  <si>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</si>
  <si>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</si>
  <si>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</si>
  <si>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</si>
  <si>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</si>
  <si>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</si>
  <si>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</si>
  <si>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</si>
  <si>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</si>
  <si>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</si>
  <si>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</si>
  <si>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</si>
  <si>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</si>
  <si>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</si>
  <si>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</si>
  <si>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</si>
  <si>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</si>
  <si>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</si>
  <si>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</si>
  <si>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</si>
  <si>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</si>
  <si>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</si>
  <si>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</si>
  <si>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</si>
  <si>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</si>
  <si>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</si>
  <si>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</si>
  <si>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</si>
  <si>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</si>
  <si>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</si>
  <si>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</si>
  <si>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</si>
  <si>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</si>
  <si>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</si>
  <si>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</si>
  <si>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</si>
  <si>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</si>
  <si>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</si>
  <si>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</si>
  <si>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</si>
  <si>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</si>
  <si>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</si>
  <si>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</si>
  <si>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</si>
  <si>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</si>
  <si>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</si>
  <si>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</si>
  <si>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</si>
  <si>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</si>
  <si>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</si>
  <si>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</si>
  <si>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</si>
  <si>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</si>
  <si>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</si>
  <si>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</si>
  <si>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</si>
  <si>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</si>
  <si>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</si>
  <si>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</si>
  <si>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</si>
  <si>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</si>
  <si>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</si>
  <si>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</si>
  <si>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</si>
  <si>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</si>
  <si>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</si>
  <si>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</si>
  <si>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</si>
  <si>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</si>
  <si>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</si>
  <si>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</si>
  <si>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</si>
  <si>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</si>
  <si>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</si>
  <si>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</si>
  <si>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</si>
  <si>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</si>
  <si>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</si>
  <si>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</si>
  <si>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</si>
  <si>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</si>
  <si>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</si>
  <si>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</si>
  <si>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</si>
  <si>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</si>
  <si>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</si>
  <si>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</si>
  <si>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</si>
  <si>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</si>
  <si>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</si>
  <si>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</si>
  <si>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</si>
  <si>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</si>
  <si>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</si>
  <si>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</si>
  <si>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</si>
  <si>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</si>
  <si>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</si>
  <si>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</si>
  <si>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</si>
  <si>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</si>
  <si>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</si>
  <si>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</si>
  <si>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</si>
  <si>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</si>
  <si>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</si>
  <si>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</si>
  <si>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</si>
  <si>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</si>
  <si>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</si>
  <si>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</si>
  <si>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</si>
  <si>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</si>
  <si>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</si>
  <si>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</si>
  <si>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</si>
  <si>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</si>
  <si>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</si>
  <si>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</si>
  <si>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</si>
  <si>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</si>
  <si>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</si>
  <si>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</si>
  <si>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</si>
  <si>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</si>
  <si>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</si>
  <si>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</si>
  <si>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</si>
  <si>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</si>
  <si>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</si>
  <si>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</si>
  <si>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</si>
  <si>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</si>
  <si>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</si>
  <si>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</si>
  <si>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</si>
  <si>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</si>
  <si>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</si>
  <si>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</si>
  <si>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</si>
  <si>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</si>
  <si>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</si>
  <si>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</si>
  <si>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</si>
  <si>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</si>
  <si>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</si>
  <si>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</si>
  <si>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</si>
  <si>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</si>
  <si>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</si>
  <si>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</si>
  <si>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</si>
  <si>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</si>
  <si>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</si>
  <si>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</si>
  <si>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</si>
  <si>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</si>
  <si>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</si>
  <si>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</si>
  <si>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</si>
  <si>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</si>
  <si>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</si>
  <si>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</si>
  <si>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</si>
  <si>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</si>
  <si>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</si>
  <si>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</si>
  <si>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</si>
  <si>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</si>
  <si>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</si>
  <si>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</si>
  <si>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</si>
  <si>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</si>
  <si>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</si>
  <si>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</si>
  <si>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</si>
  <si>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</si>
  <si>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</si>
  <si>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</si>
  <si>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</si>
  <si>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</si>
  <si>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</si>
  <si>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</si>
  <si>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</si>
  <si>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</si>
  <si>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</si>
  <si>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</si>
  <si>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</si>
  <si>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</si>
  <si>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</si>
  <si>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</si>
  <si>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</si>
  <si>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</si>
  <si>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</si>
  <si>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</si>
  <si>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</si>
  <si>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</si>
  <si>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</si>
  <si>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</si>
  <si>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</si>
  <si>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</si>
  <si>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</si>
  <si>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</si>
  <si>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</si>
  <si>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</si>
  <si>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</si>
  <si>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</si>
  <si>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</si>
  <si>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</si>
  <si>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</si>
  <si>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</si>
  <si>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</si>
  <si>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</si>
  <si>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</si>
  <si>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</si>
  <si>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</si>
  <si>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</si>
  <si>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</si>
  <si>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</si>
  <si>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</si>
  <si>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</si>
  <si>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</si>
  <si>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</si>
  <si>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</si>
  <si>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</si>
  <si>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</si>
  <si>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</si>
  <si>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</si>
  <si>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</si>
  <si>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</si>
  <si>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</si>
  <si>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</si>
  <si>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</si>
  <si>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</si>
  <si>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</si>
  <si>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</si>
  <si>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</si>
  <si>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</si>
  <si>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</si>
  <si>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</si>
  <si>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</si>
  <si>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</si>
  <si>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</si>
  <si>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</si>
  <si>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</si>
  <si>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</si>
  <si>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</si>
  <si>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</si>
  <si>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</si>
  <si>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</si>
  <si>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</si>
  <si>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</si>
  <si>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</si>
  <si>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</si>
  <si>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</si>
  <si>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</si>
  <si>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</si>
  <si>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</si>
  <si>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</si>
  <si>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</si>
  <si>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</si>
  <si>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</si>
  <si>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</si>
  <si>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</si>
  <si>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</si>
  <si>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</si>
  <si>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</si>
  <si>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</si>
  <si>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</si>
  <si>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</si>
  <si>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</si>
  <si>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</si>
  <si>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</si>
  <si>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</si>
  <si>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</si>
  <si>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</si>
  <si>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</si>
  <si>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</si>
  <si>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</si>
  <si>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</si>
  <si>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</si>
  <si>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</si>
  <si>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</si>
  <si>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</si>
  <si>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</si>
  <si>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</si>
  <si>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</si>
  <si>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</si>
  <si>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</si>
  <si>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</si>
  <si>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</si>
  <si>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</si>
  <si>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</si>
  <si>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</si>
  <si>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</si>
  <si>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</si>
  <si>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</si>
  <si>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</si>
  <si>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</si>
  <si>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</si>
  <si>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</si>
  <si>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</si>
  <si>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</si>
  <si>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</si>
  <si>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</si>
  <si>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</si>
  <si>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</si>
  <si>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</si>
  <si>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</si>
  <si>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</si>
  <si>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</si>
  <si>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</si>
  <si>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</si>
  <si>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</si>
  <si>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</si>
  <si>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</si>
  <si>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</si>
  <si>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</si>
  <si>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</si>
  <si>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</si>
  <si>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</si>
  <si>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</si>
  <si>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</si>
  <si>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</si>
  <si>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</si>
  <si>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</si>
  <si>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</si>
  <si>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</si>
  <si>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OK</t>
  </si>
  <si>
    <t>Not OK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</si>
  <si>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</si>
  <si>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</si>
  <si>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</si>
  <si>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</si>
  <si>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</si>
  <si>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</si>
  <si>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PDate</t>
  </si>
  <si>
    <t>TimeID</t>
  </si>
  <si>
    <t>G1</t>
  </si>
  <si>
    <t>G1Name</t>
  </si>
  <si>
    <t>G2</t>
  </si>
  <si>
    <t>G2Name</t>
  </si>
  <si>
    <t>NoMonth</t>
  </si>
  <si>
    <t>PlanAmt</t>
  </si>
  <si>
    <t>ControlAmt</t>
  </si>
  <si>
    <t>AmtX</t>
  </si>
  <si>
    <t>AmtY</t>
  </si>
  <si>
    <t>Diff</t>
  </si>
  <si>
    <t>PerDiff</t>
  </si>
  <si>
    <t>Definition</t>
  </si>
  <si>
    <t>1</t>
  </si>
  <si>
    <t>รายได้ หัก ค่าใช้จ่าย</t>
  </si>
  <si>
    <t>2</t>
  </si>
  <si>
    <t>4</t>
  </si>
  <si>
    <t>สรุป ทุนสำรองสุทธิ (NWC)</t>
  </si>
  <si>
    <t>P40</t>
  </si>
  <si>
    <t>ทุนสำรองสุทธิ (NWC)</t>
  </si>
  <si>
    <t>5</t>
  </si>
  <si>
    <t>เงินบำรุงคงเหลือ(หักภาระผูกพัน)</t>
  </si>
  <si>
    <t>3</t>
  </si>
  <si>
    <t>P50</t>
  </si>
  <si>
    <t>เงินบำรุงคงเหลือ</t>
  </si>
  <si>
    <t>P60</t>
  </si>
  <si>
    <t>หนี้สินและภาระผูกพัน</t>
  </si>
  <si>
    <t>หน่วยบริการ</t>
  </si>
  <si>
    <t>ประมาณรายได้</t>
  </si>
  <si>
    <t>(ไม่รวมงบลงทุน)</t>
  </si>
  <si>
    <t>ประมาณการ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</si>
  <si>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</si>
  <si>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</si>
  <si>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</si>
  <si>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</si>
  <si>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สรุปประมาณการแผน</t>
  </si>
  <si>
    <t>เกินดุล  (ขาดดุล)</t>
  </si>
  <si>
    <t>สมเด็จพระสังฆราช</t>
  </si>
  <si>
    <t>สรุปผลงานแผน</t>
  </si>
  <si>
    <t>ประมาณการกระทรวง 2561 (กปภ.)</t>
  </si>
  <si>
    <t>ประมาณ2561 (หน่วยบริการ)</t>
  </si>
  <si>
    <t>รายได้</t>
  </si>
  <si>
    <t>P61</t>
  </si>
  <si>
    <t>ควบคุมค่าใช้จ่าย รอบ 12 เดือน ปี2562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</si>
  <si>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</si>
  <si>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</si>
  <si>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</si>
  <si>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</si>
  <si>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#.00,,</t>
  </si>
  <si>
    <t xml:space="preserve"> แผนการดำเนินการ 4 เดือน (ล้านบาท)</t>
  </si>
  <si>
    <t xml:space="preserve"> ผลการดำเนินงาน   4 เดือน (ล้านบาท) </t>
  </si>
  <si>
    <t xml:space="preserve"> แผนการดำเนินการ4 เดือน (ล้านบาท) </t>
  </si>
  <si>
    <t xml:space="preserve"> ผลการดำเนินงาน4 เดือน (ล้านบาท)</t>
  </si>
  <si>
    <t>ตุลาคม61 - กุมภาพันธ์ 62</t>
  </si>
  <si>
    <t>ทุนสำรองสุทธิ (NWC) ก.พ. 62</t>
  </si>
  <si>
    <t>เงินบำรุงคงเหลือ ก.พ. 62</t>
  </si>
  <si>
    <t>หนี้สินและภาระผูกพัน  ก.พ. 62</t>
  </si>
  <si>
    <t>แผน 5 เดือน</t>
  </si>
  <si>
    <t>ผลงาน 5 เดือน</t>
  </si>
  <si>
    <t>256205</t>
  </si>
  <si>
    <t>รายได้ ต.ค.61  -ก.พ.62</t>
  </si>
  <si>
    <t>ค่าใช้จ่าย ต.ค.61 - ก.พ.62</t>
  </si>
  <si>
    <t>ประมาณ2562 (หน่วยบริการ)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</si>
</sst>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_ ;[Red]\-#,##0.00\ "/>
    <numFmt numFmtId="188" formatCode="dd\-mmm\-yy"/>
    <numFmt numFmtId="189" formatCode="#.00,,"/>
  </numFmts>
  <fonts count="28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CC"/>
      <name val="TH SarabunPSK"/>
      <family val="2"/>
    </font>
    <font>
      <b/>
      <sz val="14"/>
      <color rgb="FF0000CC"/>
      <name val="TH SarabunPSK"/>
      <family val="2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26" fillId="0" borderId="0"/>
  </cellStyleXfs>
  <cellXfs count="114">
    <xf numFmtId="0" fontId="0" fillId="0" borderId="0" xfId="0"/>
    <xf numFmtId="0" fontId="0" fillId="0" borderId="0" xfId="0" applyNumberFormat="1"/>
    <xf numFmtId="0" fontId="3" fillId="2" borderId="2" xfId="6" applyFont="1" applyFill="1" applyBorder="1" applyAlignment="1">
      <alignment horizontal="center"/>
    </xf>
    <xf numFmtId="0" fontId="4" fillId="0" borderId="1" xfId="5" applyFont="1" applyFill="1" applyBorder="1" applyAlignment="1"/>
    <xf numFmtId="0" fontId="4" fillId="0" borderId="1" xfId="5" applyFont="1" applyFill="1" applyBorder="1" applyAlignment="1">
      <alignment horizontal="right"/>
    </xf>
    <xf numFmtId="0" fontId="1" fillId="0" borderId="0" xfId="5" applyAlignment="1"/>
    <xf numFmtId="0" fontId="5" fillId="0" borderId="1" xfId="6" applyFont="1" applyFill="1" applyBorder="1" applyAlignment="1">
      <alignment horizontal="right"/>
    </xf>
    <xf numFmtId="0" fontId="5" fillId="0" borderId="1" xfId="6" applyFont="1" applyFill="1" applyBorder="1" applyAlignment="1"/>
    <xf numFmtId="0" fontId="2" fillId="0" borderId="0" xfId="6" applyAlignment="1"/>
    <xf numFmtId="0" fontId="11" fillId="0" borderId="0" xfId="0" applyFont="1" applyFill="1"/>
    <xf numFmtId="187" fontId="11" fillId="0" borderId="0" xfId="1" applyNumberFormat="1" applyFont="1" applyFill="1"/>
    <xf numFmtId="187" fontId="11" fillId="0" borderId="0" xfId="0" applyNumberFormat="1" applyFont="1" applyFill="1"/>
    <xf numFmtId="0" fontId="12" fillId="0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87" fontId="12" fillId="3" borderId="3" xfId="1" applyNumberFormat="1" applyFont="1" applyFill="1" applyBorder="1" applyAlignment="1">
      <alignment horizontal="center" vertical="center" wrapText="1"/>
    </xf>
    <xf numFmtId="43" fontId="11" fillId="0" borderId="3" xfId="1" applyFont="1" applyFill="1" applyBorder="1"/>
    <xf numFmtId="0" fontId="13" fillId="0" borderId="0" xfId="0" applyFont="1" applyFill="1"/>
    <xf numFmtId="43" fontId="11" fillId="4" borderId="3" xfId="1" applyFont="1" applyFill="1" applyBorder="1"/>
    <xf numFmtId="43" fontId="11" fillId="0" borderId="0" xfId="0" applyNumberFormat="1" applyFont="1" applyFill="1"/>
    <xf numFmtId="0" fontId="14" fillId="0" borderId="4" xfId="0" applyFont="1" applyBorder="1" applyAlignment="1">
      <alignment horizontal="justify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justify"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9" xfId="0" applyBorder="1"/>
    <xf numFmtId="0" fontId="14" fillId="0" borderId="7" xfId="0" applyFont="1" applyBorder="1" applyAlignment="1">
      <alignment horizontal="justify" vertical="center"/>
    </xf>
    <xf numFmtId="0" fontId="14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4" fontId="0" fillId="0" borderId="0" xfId="0" applyNumberFormat="1"/>
    <xf numFmtId="4" fontId="15" fillId="0" borderId="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/>
    </xf>
    <xf numFmtId="43" fontId="15" fillId="0" borderId="9" xfId="0" applyNumberFormat="1" applyFont="1" applyBorder="1" applyAlignment="1">
      <alignment horizontal="center" vertical="center"/>
    </xf>
    <xf numFmtId="43" fontId="16" fillId="0" borderId="9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4" fontId="17" fillId="0" borderId="9" xfId="0" applyNumberFormat="1" applyFont="1" applyBorder="1" applyAlignment="1">
      <alignment horizontal="center" vertical="center"/>
    </xf>
    <xf numFmtId="4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9" xfId="0" applyNumberFormat="1" applyFont="1" applyBorder="1" applyAlignment="1">
      <alignment horizontal="center" vertical="center"/>
    </xf>
    <xf numFmtId="43" fontId="18" fillId="0" borderId="9" xfId="0" applyNumberFormat="1" applyFont="1" applyBorder="1" applyAlignment="1">
      <alignment horizontal="center" vertical="center"/>
    </xf>
    <xf numFmtId="0" fontId="19" fillId="0" borderId="0" xfId="0" applyFont="1"/>
    <xf numFmtId="4" fontId="19" fillId="0" borderId="0" xfId="0" applyNumberFormat="1" applyFont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7" fontId="11" fillId="0" borderId="0" xfId="0" applyNumberFormat="1" applyFont="1" applyFill="1"/>
    <xf numFmtId="43" fontId="11" fillId="3" borderId="0" xfId="0" applyNumberFormat="1" applyFont="1" applyFill="1"/>
    <xf numFmtId="43" fontId="11" fillId="5" borderId="0" xfId="0" applyNumberFormat="1" applyFont="1" applyFill="1"/>
    <xf numFmtId="43" fontId="12" fillId="4" borderId="3" xfId="1" applyFont="1" applyFill="1" applyBorder="1"/>
    <xf numFmtId="43" fontId="11" fillId="0" borderId="0" xfId="1" applyFont="1" applyFill="1"/>
    <xf numFmtId="43" fontId="11" fillId="4" borderId="0" xfId="1" applyFont="1" applyFill="1"/>
    <xf numFmtId="43" fontId="20" fillId="4" borderId="3" xfId="1" applyFont="1" applyFill="1" applyBorder="1"/>
    <xf numFmtId="43" fontId="21" fillId="4" borderId="3" xfId="1" applyFont="1" applyFill="1" applyBorder="1"/>
    <xf numFmtId="43" fontId="11" fillId="6" borderId="3" xfId="1" applyFont="1" applyFill="1" applyBorder="1"/>
    <xf numFmtId="43" fontId="20" fillId="0" borderId="3" xfId="1" applyFont="1" applyFill="1" applyBorder="1"/>
    <xf numFmtId="0" fontId="22" fillId="4" borderId="4" xfId="0" applyFont="1" applyFill="1" applyBorder="1" applyAlignment="1">
      <alignment horizontal="justify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justify" vertical="center"/>
    </xf>
    <xf numFmtId="0" fontId="22" fillId="4" borderId="7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justify" vertical="center"/>
    </xf>
    <xf numFmtId="0" fontId="19" fillId="4" borderId="6" xfId="0" applyFont="1" applyFill="1" applyBorder="1" applyAlignment="1">
      <alignment vertical="center"/>
    </xf>
    <xf numFmtId="0" fontId="19" fillId="4" borderId="9" xfId="0" applyFont="1" applyFill="1" applyBorder="1"/>
    <xf numFmtId="0" fontId="22" fillId="4" borderId="9" xfId="0" applyFont="1" applyFill="1" applyBorder="1" applyAlignment="1">
      <alignment horizontal="center" vertical="center"/>
    </xf>
    <xf numFmtId="43" fontId="10" fillId="0" borderId="0" xfId="1" applyFont="1"/>
    <xf numFmtId="43" fontId="3" fillId="0" borderId="1" xfId="1" applyFont="1" applyFill="1" applyBorder="1" applyAlignment="1">
      <alignment horizontal="right" wrapText="1"/>
    </xf>
    <xf numFmtId="43" fontId="11" fillId="7" borderId="0" xfId="1" applyFont="1" applyFill="1"/>
    <xf numFmtId="43" fontId="11" fillId="7" borderId="3" xfId="1" applyFont="1" applyFill="1" applyBorder="1"/>
    <xf numFmtId="0" fontId="3" fillId="0" borderId="1" xfId="3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43" fontId="1" fillId="0" borderId="0" xfId="1" applyFont="1"/>
    <xf numFmtId="0" fontId="11" fillId="4" borderId="0" xfId="0" applyFont="1" applyFill="1"/>
    <xf numFmtId="43" fontId="11" fillId="4" borderId="0" xfId="0" applyNumberFormat="1" applyFont="1" applyFill="1"/>
    <xf numFmtId="188" fontId="7" fillId="0" borderId="1" xfId="4" applyNumberFormat="1" applyFont="1" applyFill="1" applyBorder="1" applyAlignment="1">
      <alignment horizontal="right" wrapText="1"/>
    </xf>
    <xf numFmtId="0" fontId="7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right" wrapText="1"/>
    </xf>
    <xf numFmtId="0" fontId="23" fillId="8" borderId="10" xfId="0" applyFont="1" applyFill="1" applyBorder="1" applyAlignment="1">
      <alignment horizontal="center" wrapText="1" readingOrder="1"/>
    </xf>
    <xf numFmtId="0" fontId="23" fillId="0" borderId="10" xfId="0" applyFont="1" applyBorder="1" applyAlignment="1">
      <alignment horizontal="left" wrapText="1" readingOrder="1"/>
    </xf>
    <xf numFmtId="0" fontId="23" fillId="0" borderId="10" xfId="0" applyFont="1" applyBorder="1" applyAlignment="1">
      <alignment horizontal="center" wrapText="1" readingOrder="1"/>
    </xf>
    <xf numFmtId="0" fontId="24" fillId="0" borderId="0" xfId="0" applyFont="1"/>
    <xf numFmtId="0" fontId="23" fillId="9" borderId="11" xfId="0" applyFont="1" applyFill="1" applyBorder="1" applyAlignment="1">
      <alignment horizontal="center" vertical="center" wrapText="1" readingOrder="1"/>
    </xf>
    <xf numFmtId="0" fontId="23" fillId="9" borderId="12" xfId="0" applyFont="1" applyFill="1" applyBorder="1" applyAlignment="1">
      <alignment horizontal="center" vertical="center" wrapText="1" readingOrder="1"/>
    </xf>
    <xf numFmtId="0" fontId="23" fillId="9" borderId="10" xfId="0" applyFont="1" applyFill="1" applyBorder="1" applyAlignment="1">
      <alignment horizontal="center" wrapText="1" readingOrder="1"/>
    </xf>
    <xf numFmtId="0" fontId="23" fillId="9" borderId="10" xfId="0" applyFont="1" applyFill="1" applyBorder="1" applyAlignment="1">
      <alignment horizontal="right" wrapText="1" readingOrder="1"/>
    </xf>
    <xf numFmtId="4" fontId="23" fillId="0" borderId="10" xfId="0" applyNumberFormat="1" applyFont="1" applyBorder="1" applyAlignment="1">
      <alignment wrapText="1" readingOrder="1"/>
    </xf>
    <xf numFmtId="4" fontId="23" fillId="0" borderId="10" xfId="0" applyNumberFormat="1" applyFont="1" applyBorder="1" applyAlignment="1">
      <alignment horizontal="right" wrapText="1" readingOrder="1"/>
    </xf>
    <xf numFmtId="43" fontId="9" fillId="0" borderId="10" xfId="0" applyNumberFormat="1" applyFont="1" applyBorder="1" applyAlignment="1">
      <alignment wrapText="1"/>
    </xf>
    <xf numFmtId="0" fontId="23" fillId="8" borderId="13" xfId="0" applyFont="1" applyFill="1" applyBorder="1" applyAlignment="1">
      <alignment wrapText="1" readingOrder="1"/>
    </xf>
    <xf numFmtId="189" fontId="23" fillId="0" borderId="10" xfId="0" applyNumberFormat="1" applyFont="1" applyBorder="1" applyAlignment="1">
      <alignment wrapText="1" readingOrder="1"/>
    </xf>
    <xf numFmtId="189" fontId="9" fillId="0" borderId="10" xfId="0" applyNumberFormat="1" applyFont="1" applyBorder="1" applyAlignment="1">
      <alignment wrapText="1"/>
    </xf>
    <xf numFmtId="189" fontId="9" fillId="0" borderId="10" xfId="0" applyNumberFormat="1" applyFont="1" applyBorder="1" applyAlignment="1"/>
    <xf numFmtId="189" fontId="23" fillId="0" borderId="10" xfId="0" applyNumberFormat="1" applyFont="1" applyBorder="1" applyAlignment="1">
      <alignment horizontal="right" wrapText="1" readingOrder="1"/>
    </xf>
    <xf numFmtId="0" fontId="27" fillId="2" borderId="2" xfId="7" applyFont="1" applyFill="1" applyBorder="1" applyAlignment="1">
      <alignment horizontal="center"/>
    </xf>
    <xf numFmtId="188" fontId="25" fillId="0" borderId="1" xfId="7" applyNumberFormat="1" applyFont="1" applyFill="1" applyBorder="1" applyAlignment="1">
      <alignment horizontal="right" wrapText="1"/>
    </xf>
    <xf numFmtId="0" fontId="25" fillId="0" borderId="1" xfId="7" applyFont="1" applyFill="1" applyBorder="1" applyAlignment="1">
      <alignment wrapText="1"/>
    </xf>
    <xf numFmtId="0" fontId="25" fillId="0" borderId="1" xfId="7" applyFont="1" applyFill="1" applyBorder="1" applyAlignment="1">
      <alignment horizontal="right" wrapText="1"/>
    </xf>
    <xf numFmtId="43" fontId="27" fillId="2" borderId="2" xfId="1" applyFont="1" applyFill="1" applyBorder="1" applyAlignment="1">
      <alignment horizontal="center"/>
    </xf>
    <xf numFmtId="43" fontId="25" fillId="0" borderId="1" xfId="1" applyFont="1" applyFill="1" applyBorder="1" applyAlignment="1">
      <alignment horizontal="right" wrapText="1"/>
    </xf>
    <xf numFmtId="43" fontId="26" fillId="0" borderId="0" xfId="1" applyFont="1"/>
    <xf numFmtId="43" fontId="7" fillId="0" borderId="1" xfId="1" applyFont="1" applyFill="1" applyBorder="1" applyAlignment="1">
      <alignment horizontal="right" wrapText="1"/>
    </xf>
    <xf numFmtId="43" fontId="8" fillId="0" borderId="0" xfId="1" applyFont="1"/>
    <xf numFmtId="0" fontId="23" fillId="8" borderId="11" xfId="0" applyFont="1" applyFill="1" applyBorder="1" applyAlignment="1">
      <alignment horizontal="center" vertical="center" wrapText="1" readingOrder="1"/>
    </xf>
    <xf numFmtId="0" fontId="23" fillId="8" borderId="12" xfId="0" applyFont="1" applyFill="1" applyBorder="1" applyAlignment="1">
      <alignment horizontal="center" vertical="center" wrapText="1" readingOrder="1"/>
    </xf>
    <xf numFmtId="0" fontId="23" fillId="8" borderId="14" xfId="0" applyFont="1" applyFill="1" applyBorder="1" applyAlignment="1">
      <alignment horizontal="center" vertical="center" wrapText="1" readingOrder="1"/>
    </xf>
    <xf numFmtId="0" fontId="23" fillId="8" borderId="15" xfId="0" applyFont="1" applyFill="1" applyBorder="1" applyAlignment="1">
      <alignment horizontal="center" vertical="center" wrapText="1" readingOrder="1"/>
    </xf>
    <xf numFmtId="0" fontId="23" fillId="9" borderId="13" xfId="0" applyFont="1" applyFill="1" applyBorder="1" applyAlignment="1">
      <alignment horizontal="right" wrapText="1" readingOrder="1"/>
    </xf>
    <xf numFmtId="0" fontId="23" fillId="9" borderId="11" xfId="0" applyFont="1" applyFill="1" applyBorder="1" applyAlignment="1">
      <alignment horizontal="center" vertical="center" wrapText="1" readingOrder="1"/>
    </xf>
    <xf numFmtId="0" fontId="23" fillId="9" borderId="12" xfId="0" applyFont="1" applyFill="1" applyBorder="1" applyAlignment="1">
      <alignment horizontal="center" vertical="center" wrapText="1" readingOrder="1"/>
    </xf>
    <xf numFmtId="0" fontId="23" fillId="9" borderId="14" xfId="0" applyFont="1" applyFill="1" applyBorder="1" applyAlignment="1">
      <alignment horizontal="center" vertical="center" wrapText="1" readingOrder="1"/>
    </xf>
    <xf numFmtId="0" fontId="23" fillId="9" borderId="15" xfId="0" applyFont="1" applyFill="1" applyBorder="1" applyAlignment="1">
      <alignment horizontal="center" vertical="center" wrapText="1" readingOrder="1"/>
    </xf>
    <xf numFmtId="0" fontId="23" fillId="8" borderId="13" xfId="0" applyFont="1" applyFill="1" applyBorder="1" applyAlignment="1">
      <alignment horizontal="center" wrapText="1" readingOrder="1"/>
    </xf>
  </cellXfs>
  <cellStyles count="8">
    <cellStyle name="Comma" xfId="1" builtinId="3"/>
    <cellStyle name="Normal" xfId="0" builtinId="0"/>
    <cellStyle name="Normal_data" xfId="2"/>
    <cellStyle name="Normal_data_1" xfId="3"/>
    <cellStyle name="Normal_data_2" xfId="4"/>
    <cellStyle name="Normal_data_3" xfId="7"/>
    <cellStyle name="Normal_Sheet2" xfId="5"/>
    <cellStyle name="ปกติ_ID" xfId="6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 x14ac:dyDescent="0.2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 x14ac:dyDescent="0.2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 x14ac:dyDescent="0.2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 x14ac:dyDescent="0.2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 x14ac:dyDescent="0.2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 x14ac:dyDescent="0.2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 x14ac:dyDescent="0.2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 x14ac:dyDescent="0.2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 x14ac:dyDescent="0.2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 x14ac:dyDescent="0.2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 x14ac:dyDescent="0.2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 x14ac:dyDescent="0.2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 x14ac:dyDescent="0.2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 x14ac:dyDescent="0.2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 x14ac:dyDescent="0.2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 x14ac:dyDescent="0.2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 x14ac:dyDescent="0.2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 x14ac:dyDescent="0.2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 x14ac:dyDescent="0.2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 x14ac:dyDescent="0.2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 x14ac:dyDescent="0.2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 x14ac:dyDescent="0.2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 x14ac:dyDescent="0.2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 x14ac:dyDescent="0.2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 x14ac:dyDescent="0.2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 x14ac:dyDescent="0.2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 x14ac:dyDescent="0.2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 x14ac:dyDescent="0.2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 x14ac:dyDescent="0.2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 x14ac:dyDescent="0.2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 x14ac:dyDescent="0.2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 x14ac:dyDescent="0.2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 x14ac:dyDescent="0.2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 x14ac:dyDescent="0.2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 x14ac:dyDescent="0.2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 x14ac:dyDescent="0.2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 x14ac:dyDescent="0.2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 x14ac:dyDescent="0.2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 x14ac:dyDescent="0.2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 x14ac:dyDescent="0.2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 x14ac:dyDescent="0.2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 x14ac:dyDescent="0.2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 x14ac:dyDescent="0.2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 x14ac:dyDescent="0.2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 x14ac:dyDescent="0.2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 x14ac:dyDescent="0.2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 x14ac:dyDescent="0.2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 x14ac:dyDescent="0.2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 x14ac:dyDescent="0.2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 x14ac:dyDescent="0.2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 x14ac:dyDescent="0.2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 x14ac:dyDescent="0.2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 x14ac:dyDescent="0.2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 x14ac:dyDescent="0.2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 x14ac:dyDescent="0.2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 x14ac:dyDescent="0.2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 x14ac:dyDescent="0.2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 x14ac:dyDescent="0.2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 x14ac:dyDescent="0.2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 x14ac:dyDescent="0.2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 x14ac:dyDescent="0.2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 x14ac:dyDescent="0.2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 x14ac:dyDescent="0.2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 x14ac:dyDescent="0.2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 x14ac:dyDescent="0.2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 x14ac:dyDescent="0.2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 x14ac:dyDescent="0.2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 x14ac:dyDescent="0.2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 x14ac:dyDescent="0.2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 x14ac:dyDescent="0.2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 x14ac:dyDescent="0.2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 x14ac:dyDescent="0.2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 x14ac:dyDescent="0.2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 x14ac:dyDescent="0.2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 x14ac:dyDescent="0.2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 x14ac:dyDescent="0.2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 x14ac:dyDescent="0.2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 x14ac:dyDescent="0.2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 x14ac:dyDescent="0.2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 x14ac:dyDescent="0.2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 x14ac:dyDescent="0.2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 x14ac:dyDescent="0.2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 x14ac:dyDescent="0.2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 x14ac:dyDescent="0.2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 x14ac:dyDescent="0.2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 x14ac:dyDescent="0.2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 x14ac:dyDescent="0.2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 x14ac:dyDescent="0.2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 x14ac:dyDescent="0.2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 x14ac:dyDescent="0.2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 x14ac:dyDescent="0.2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 x14ac:dyDescent="0.2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 x14ac:dyDescent="0.2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 x14ac:dyDescent="0.2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 x14ac:dyDescent="0.2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 x14ac:dyDescent="0.2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 x14ac:dyDescent="0.2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 x14ac:dyDescent="0.2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 x14ac:dyDescent="0.2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 x14ac:dyDescent="0.2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 x14ac:dyDescent="0.2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 x14ac:dyDescent="0.2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 x14ac:dyDescent="0.2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 x14ac:dyDescent="0.2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 x14ac:dyDescent="0.2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 x14ac:dyDescent="0.2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 x14ac:dyDescent="0.2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 x14ac:dyDescent="0.2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 x14ac:dyDescent="0.2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 x14ac:dyDescent="0.2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 x14ac:dyDescent="0.2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 x14ac:dyDescent="0.2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 x14ac:dyDescent="0.2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 x14ac:dyDescent="0.2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 x14ac:dyDescent="0.2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 x14ac:dyDescent="0.2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 x14ac:dyDescent="0.2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 x14ac:dyDescent="0.2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 x14ac:dyDescent="0.2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 x14ac:dyDescent="0.2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 x14ac:dyDescent="0.2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 x14ac:dyDescent="0.2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 x14ac:dyDescent="0.2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 x14ac:dyDescent="0.2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 x14ac:dyDescent="0.2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 x14ac:dyDescent="0.2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 x14ac:dyDescent="0.2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 x14ac:dyDescent="0.2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 x14ac:dyDescent="0.2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 x14ac:dyDescent="0.2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 x14ac:dyDescent="0.2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 x14ac:dyDescent="0.2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 x14ac:dyDescent="0.2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 x14ac:dyDescent="0.2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 x14ac:dyDescent="0.2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 x14ac:dyDescent="0.2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 x14ac:dyDescent="0.2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 x14ac:dyDescent="0.2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 x14ac:dyDescent="0.2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 x14ac:dyDescent="0.2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 x14ac:dyDescent="0.2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 x14ac:dyDescent="0.2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 x14ac:dyDescent="0.2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 x14ac:dyDescent="0.2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 x14ac:dyDescent="0.2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 x14ac:dyDescent="0.2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 x14ac:dyDescent="0.2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 x14ac:dyDescent="0.2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 x14ac:dyDescent="0.2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 x14ac:dyDescent="0.2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 x14ac:dyDescent="0.2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 x14ac:dyDescent="0.2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 x14ac:dyDescent="0.2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 x14ac:dyDescent="0.2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 x14ac:dyDescent="0.2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 x14ac:dyDescent="0.2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 x14ac:dyDescent="0.2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 x14ac:dyDescent="0.2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 x14ac:dyDescent="0.2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 x14ac:dyDescent="0.2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 x14ac:dyDescent="0.2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 x14ac:dyDescent="0.2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 x14ac:dyDescent="0.2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 x14ac:dyDescent="0.2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 x14ac:dyDescent="0.2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 x14ac:dyDescent="0.2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 x14ac:dyDescent="0.2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 x14ac:dyDescent="0.2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 x14ac:dyDescent="0.2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 x14ac:dyDescent="0.2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 x14ac:dyDescent="0.2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 x14ac:dyDescent="0.2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 x14ac:dyDescent="0.2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 x14ac:dyDescent="0.2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 x14ac:dyDescent="0.2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 x14ac:dyDescent="0.2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 x14ac:dyDescent="0.2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 x14ac:dyDescent="0.2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 x14ac:dyDescent="0.2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 x14ac:dyDescent="0.2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 x14ac:dyDescent="0.2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 x14ac:dyDescent="0.2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 x14ac:dyDescent="0.2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 x14ac:dyDescent="0.2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 x14ac:dyDescent="0.2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 x14ac:dyDescent="0.2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 x14ac:dyDescent="0.2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 x14ac:dyDescent="0.2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 x14ac:dyDescent="0.2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 x14ac:dyDescent="0.2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 x14ac:dyDescent="0.2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 x14ac:dyDescent="0.2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 x14ac:dyDescent="0.2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 x14ac:dyDescent="0.2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 x14ac:dyDescent="0.2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 x14ac:dyDescent="0.2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 x14ac:dyDescent="0.2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 x14ac:dyDescent="0.2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 x14ac:dyDescent="0.2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 x14ac:dyDescent="0.2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 x14ac:dyDescent="0.2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 x14ac:dyDescent="0.2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 x14ac:dyDescent="0.2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 x14ac:dyDescent="0.2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 x14ac:dyDescent="0.2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 x14ac:dyDescent="0.2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 x14ac:dyDescent="0.2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 x14ac:dyDescent="0.2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 x14ac:dyDescent="0.2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 x14ac:dyDescent="0.2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 x14ac:dyDescent="0.2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 x14ac:dyDescent="0.2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 x14ac:dyDescent="0.2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 x14ac:dyDescent="0.2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 x14ac:dyDescent="0.2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 x14ac:dyDescent="0.2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 x14ac:dyDescent="0.2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 x14ac:dyDescent="0.2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 x14ac:dyDescent="0.2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 x14ac:dyDescent="0.2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 x14ac:dyDescent="0.2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 x14ac:dyDescent="0.2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 x14ac:dyDescent="0.2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 x14ac:dyDescent="0.2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 x14ac:dyDescent="0.2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 x14ac:dyDescent="0.2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 x14ac:dyDescent="0.2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 x14ac:dyDescent="0.2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 x14ac:dyDescent="0.2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 x14ac:dyDescent="0.2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 x14ac:dyDescent="0.2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 x14ac:dyDescent="0.2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 x14ac:dyDescent="0.2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 x14ac:dyDescent="0.2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 x14ac:dyDescent="0.2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 x14ac:dyDescent="0.2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 x14ac:dyDescent="0.2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 x14ac:dyDescent="0.2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 x14ac:dyDescent="0.2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 x14ac:dyDescent="0.2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 x14ac:dyDescent="0.2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 x14ac:dyDescent="0.2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 x14ac:dyDescent="0.2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 x14ac:dyDescent="0.2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 x14ac:dyDescent="0.2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 x14ac:dyDescent="0.2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 x14ac:dyDescent="0.2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 x14ac:dyDescent="0.2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 x14ac:dyDescent="0.2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 x14ac:dyDescent="0.2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 x14ac:dyDescent="0.2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 x14ac:dyDescent="0.2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 x14ac:dyDescent="0.2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 x14ac:dyDescent="0.2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 x14ac:dyDescent="0.2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 x14ac:dyDescent="0.2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 x14ac:dyDescent="0.2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 x14ac:dyDescent="0.2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 x14ac:dyDescent="0.2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 x14ac:dyDescent="0.2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 x14ac:dyDescent="0.2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 x14ac:dyDescent="0.2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 x14ac:dyDescent="0.2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 x14ac:dyDescent="0.2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 x14ac:dyDescent="0.2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 x14ac:dyDescent="0.2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 x14ac:dyDescent="0.2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 x14ac:dyDescent="0.2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 x14ac:dyDescent="0.2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 x14ac:dyDescent="0.2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 x14ac:dyDescent="0.2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 x14ac:dyDescent="0.2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 x14ac:dyDescent="0.2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 x14ac:dyDescent="0.2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 x14ac:dyDescent="0.2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 x14ac:dyDescent="0.2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 x14ac:dyDescent="0.2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 x14ac:dyDescent="0.2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 x14ac:dyDescent="0.2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 x14ac:dyDescent="0.2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 x14ac:dyDescent="0.2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 x14ac:dyDescent="0.2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 x14ac:dyDescent="0.2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 x14ac:dyDescent="0.2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 x14ac:dyDescent="0.2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 x14ac:dyDescent="0.2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 x14ac:dyDescent="0.2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 x14ac:dyDescent="0.2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 x14ac:dyDescent="0.2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 x14ac:dyDescent="0.2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 x14ac:dyDescent="0.2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 x14ac:dyDescent="0.2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 x14ac:dyDescent="0.2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 x14ac:dyDescent="0.2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 x14ac:dyDescent="0.2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 x14ac:dyDescent="0.2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 x14ac:dyDescent="0.2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 x14ac:dyDescent="0.2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 x14ac:dyDescent="0.2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 x14ac:dyDescent="0.2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 x14ac:dyDescent="0.2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 x14ac:dyDescent="0.2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 x14ac:dyDescent="0.2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 x14ac:dyDescent="0.2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 x14ac:dyDescent="0.2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 x14ac:dyDescent="0.2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 x14ac:dyDescent="0.2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 x14ac:dyDescent="0.2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 x14ac:dyDescent="0.2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 x14ac:dyDescent="0.2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 x14ac:dyDescent="0.2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 x14ac:dyDescent="0.2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 x14ac:dyDescent="0.2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 x14ac:dyDescent="0.2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 x14ac:dyDescent="0.2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 x14ac:dyDescent="0.2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 x14ac:dyDescent="0.2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 x14ac:dyDescent="0.2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 x14ac:dyDescent="0.2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 x14ac:dyDescent="0.2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 x14ac:dyDescent="0.2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 x14ac:dyDescent="0.2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 x14ac:dyDescent="0.2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 x14ac:dyDescent="0.2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 x14ac:dyDescent="0.2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 x14ac:dyDescent="0.2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 x14ac:dyDescent="0.2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 x14ac:dyDescent="0.2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 x14ac:dyDescent="0.2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 x14ac:dyDescent="0.2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 x14ac:dyDescent="0.2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 x14ac:dyDescent="0.2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 x14ac:dyDescent="0.2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 x14ac:dyDescent="0.2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 x14ac:dyDescent="0.2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 x14ac:dyDescent="0.2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 x14ac:dyDescent="0.2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 x14ac:dyDescent="0.2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 x14ac:dyDescent="0.2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 x14ac:dyDescent="0.2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 x14ac:dyDescent="0.2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 x14ac:dyDescent="0.2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 x14ac:dyDescent="0.2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 x14ac:dyDescent="0.2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 x14ac:dyDescent="0.2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 x14ac:dyDescent="0.2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 x14ac:dyDescent="0.2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 x14ac:dyDescent="0.2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 x14ac:dyDescent="0.2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 x14ac:dyDescent="0.2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 x14ac:dyDescent="0.2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 x14ac:dyDescent="0.2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 x14ac:dyDescent="0.2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 x14ac:dyDescent="0.2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 x14ac:dyDescent="0.2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 x14ac:dyDescent="0.2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 x14ac:dyDescent="0.2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 x14ac:dyDescent="0.2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 x14ac:dyDescent="0.2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 x14ac:dyDescent="0.2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 x14ac:dyDescent="0.2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 x14ac:dyDescent="0.2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 x14ac:dyDescent="0.2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 x14ac:dyDescent="0.2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 x14ac:dyDescent="0.2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 x14ac:dyDescent="0.2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 x14ac:dyDescent="0.2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 x14ac:dyDescent="0.2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 x14ac:dyDescent="0.2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 x14ac:dyDescent="0.2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 x14ac:dyDescent="0.2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 x14ac:dyDescent="0.2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 x14ac:dyDescent="0.2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 x14ac:dyDescent="0.2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 x14ac:dyDescent="0.2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 x14ac:dyDescent="0.2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 x14ac:dyDescent="0.2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 x14ac:dyDescent="0.2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 x14ac:dyDescent="0.2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 x14ac:dyDescent="0.2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 x14ac:dyDescent="0.2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 x14ac:dyDescent="0.2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 x14ac:dyDescent="0.2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 x14ac:dyDescent="0.2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 x14ac:dyDescent="0.2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 x14ac:dyDescent="0.2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 x14ac:dyDescent="0.2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 x14ac:dyDescent="0.2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 x14ac:dyDescent="0.2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 x14ac:dyDescent="0.2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 x14ac:dyDescent="0.2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 x14ac:dyDescent="0.2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 x14ac:dyDescent="0.2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 x14ac:dyDescent="0.2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 x14ac:dyDescent="0.2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 x14ac:dyDescent="0.2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 x14ac:dyDescent="0.2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 x14ac:dyDescent="0.2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 x14ac:dyDescent="0.2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 x14ac:dyDescent="0.2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 x14ac:dyDescent="0.2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 x14ac:dyDescent="0.2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 x14ac:dyDescent="0.2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 x14ac:dyDescent="0.2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 x14ac:dyDescent="0.2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 x14ac:dyDescent="0.2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 x14ac:dyDescent="0.2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 x14ac:dyDescent="0.2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 x14ac:dyDescent="0.2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 x14ac:dyDescent="0.2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 x14ac:dyDescent="0.2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 x14ac:dyDescent="0.2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 x14ac:dyDescent="0.2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 x14ac:dyDescent="0.2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 x14ac:dyDescent="0.2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 x14ac:dyDescent="0.2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 x14ac:dyDescent="0.2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 x14ac:dyDescent="0.2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 x14ac:dyDescent="0.2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 x14ac:dyDescent="0.2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 x14ac:dyDescent="0.2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 x14ac:dyDescent="0.2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 x14ac:dyDescent="0.2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 x14ac:dyDescent="0.2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 x14ac:dyDescent="0.2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 x14ac:dyDescent="0.2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 x14ac:dyDescent="0.2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 x14ac:dyDescent="0.2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 x14ac:dyDescent="0.2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 x14ac:dyDescent="0.2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 x14ac:dyDescent="0.2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 x14ac:dyDescent="0.2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 x14ac:dyDescent="0.2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 x14ac:dyDescent="0.2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 x14ac:dyDescent="0.2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 x14ac:dyDescent="0.2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 x14ac:dyDescent="0.2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 x14ac:dyDescent="0.2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 x14ac:dyDescent="0.2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 x14ac:dyDescent="0.2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 x14ac:dyDescent="0.2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 x14ac:dyDescent="0.2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 x14ac:dyDescent="0.2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 x14ac:dyDescent="0.2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 x14ac:dyDescent="0.2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 x14ac:dyDescent="0.2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 x14ac:dyDescent="0.2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 x14ac:dyDescent="0.2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 x14ac:dyDescent="0.2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 x14ac:dyDescent="0.2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 x14ac:dyDescent="0.2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 x14ac:dyDescent="0.2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 x14ac:dyDescent="0.2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 x14ac:dyDescent="0.2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 x14ac:dyDescent="0.2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 x14ac:dyDescent="0.2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 x14ac:dyDescent="0.2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 x14ac:dyDescent="0.2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 x14ac:dyDescent="0.2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 x14ac:dyDescent="0.2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 x14ac:dyDescent="0.2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 x14ac:dyDescent="0.2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 x14ac:dyDescent="0.2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 x14ac:dyDescent="0.2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 x14ac:dyDescent="0.2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 x14ac:dyDescent="0.2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 x14ac:dyDescent="0.2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 x14ac:dyDescent="0.2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 x14ac:dyDescent="0.2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 x14ac:dyDescent="0.2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 x14ac:dyDescent="0.2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 x14ac:dyDescent="0.2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 x14ac:dyDescent="0.2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 x14ac:dyDescent="0.2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 x14ac:dyDescent="0.2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 x14ac:dyDescent="0.2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 x14ac:dyDescent="0.2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 x14ac:dyDescent="0.2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 x14ac:dyDescent="0.2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 x14ac:dyDescent="0.2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 x14ac:dyDescent="0.2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 x14ac:dyDescent="0.2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 x14ac:dyDescent="0.2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 x14ac:dyDescent="0.2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 x14ac:dyDescent="0.2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 x14ac:dyDescent="0.2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 x14ac:dyDescent="0.2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 x14ac:dyDescent="0.2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 x14ac:dyDescent="0.2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 x14ac:dyDescent="0.2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 x14ac:dyDescent="0.2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 x14ac:dyDescent="0.2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 x14ac:dyDescent="0.2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 x14ac:dyDescent="0.2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 x14ac:dyDescent="0.2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 x14ac:dyDescent="0.2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 x14ac:dyDescent="0.2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 x14ac:dyDescent="0.2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 x14ac:dyDescent="0.2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 x14ac:dyDescent="0.2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 x14ac:dyDescent="0.2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 x14ac:dyDescent="0.2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 x14ac:dyDescent="0.2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 x14ac:dyDescent="0.2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 x14ac:dyDescent="0.2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 x14ac:dyDescent="0.2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 x14ac:dyDescent="0.2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 x14ac:dyDescent="0.2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 x14ac:dyDescent="0.2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 x14ac:dyDescent="0.2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 x14ac:dyDescent="0.2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 x14ac:dyDescent="0.2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 x14ac:dyDescent="0.2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 x14ac:dyDescent="0.2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 x14ac:dyDescent="0.2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 x14ac:dyDescent="0.2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 x14ac:dyDescent="0.2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 x14ac:dyDescent="0.2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 x14ac:dyDescent="0.2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 x14ac:dyDescent="0.2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 x14ac:dyDescent="0.2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 x14ac:dyDescent="0.2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 x14ac:dyDescent="0.2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 x14ac:dyDescent="0.2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 x14ac:dyDescent="0.2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 x14ac:dyDescent="0.2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 x14ac:dyDescent="0.2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 x14ac:dyDescent="0.2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 x14ac:dyDescent="0.2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 x14ac:dyDescent="0.2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 x14ac:dyDescent="0.2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 x14ac:dyDescent="0.2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 x14ac:dyDescent="0.2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 x14ac:dyDescent="0.2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 x14ac:dyDescent="0.2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 x14ac:dyDescent="0.2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 x14ac:dyDescent="0.2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 x14ac:dyDescent="0.2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 x14ac:dyDescent="0.2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 x14ac:dyDescent="0.2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 x14ac:dyDescent="0.2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 x14ac:dyDescent="0.2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 x14ac:dyDescent="0.2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 x14ac:dyDescent="0.2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 x14ac:dyDescent="0.2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 x14ac:dyDescent="0.2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 x14ac:dyDescent="0.2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 x14ac:dyDescent="0.2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 x14ac:dyDescent="0.2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 x14ac:dyDescent="0.2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 x14ac:dyDescent="0.2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 x14ac:dyDescent="0.2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 x14ac:dyDescent="0.2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 x14ac:dyDescent="0.2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 x14ac:dyDescent="0.2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 x14ac:dyDescent="0.2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 x14ac:dyDescent="0.2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 x14ac:dyDescent="0.2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 x14ac:dyDescent="0.2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 x14ac:dyDescent="0.2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 x14ac:dyDescent="0.2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 x14ac:dyDescent="0.2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 x14ac:dyDescent="0.2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 x14ac:dyDescent="0.2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 x14ac:dyDescent="0.2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 x14ac:dyDescent="0.2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 x14ac:dyDescent="0.2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 x14ac:dyDescent="0.2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 x14ac:dyDescent="0.2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 x14ac:dyDescent="0.2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 x14ac:dyDescent="0.2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 x14ac:dyDescent="0.2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 x14ac:dyDescent="0.2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 x14ac:dyDescent="0.2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 x14ac:dyDescent="0.2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 x14ac:dyDescent="0.2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 x14ac:dyDescent="0.2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 x14ac:dyDescent="0.2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 x14ac:dyDescent="0.2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 x14ac:dyDescent="0.2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 x14ac:dyDescent="0.2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 x14ac:dyDescent="0.2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 x14ac:dyDescent="0.2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 x14ac:dyDescent="0.2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 x14ac:dyDescent="0.2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 x14ac:dyDescent="0.2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 x14ac:dyDescent="0.2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 x14ac:dyDescent="0.2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 x14ac:dyDescent="0.2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 x14ac:dyDescent="0.2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 x14ac:dyDescent="0.2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 x14ac:dyDescent="0.2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 x14ac:dyDescent="0.2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 x14ac:dyDescent="0.2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 x14ac:dyDescent="0.2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 x14ac:dyDescent="0.2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 x14ac:dyDescent="0.2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 x14ac:dyDescent="0.2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 x14ac:dyDescent="0.2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 x14ac:dyDescent="0.2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 x14ac:dyDescent="0.2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 x14ac:dyDescent="0.2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 x14ac:dyDescent="0.2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 x14ac:dyDescent="0.2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 x14ac:dyDescent="0.2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 x14ac:dyDescent="0.2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 x14ac:dyDescent="0.2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 x14ac:dyDescent="0.2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 x14ac:dyDescent="0.2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 x14ac:dyDescent="0.2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 x14ac:dyDescent="0.2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 x14ac:dyDescent="0.2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 x14ac:dyDescent="0.2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 x14ac:dyDescent="0.2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 x14ac:dyDescent="0.2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 x14ac:dyDescent="0.2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 x14ac:dyDescent="0.2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 x14ac:dyDescent="0.2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 x14ac:dyDescent="0.2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 x14ac:dyDescent="0.2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 x14ac:dyDescent="0.2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 x14ac:dyDescent="0.2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 x14ac:dyDescent="0.2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 x14ac:dyDescent="0.2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 x14ac:dyDescent="0.2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 x14ac:dyDescent="0.2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 x14ac:dyDescent="0.2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 x14ac:dyDescent="0.2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 x14ac:dyDescent="0.2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 x14ac:dyDescent="0.2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 x14ac:dyDescent="0.2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 x14ac:dyDescent="0.2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 x14ac:dyDescent="0.2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 x14ac:dyDescent="0.2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 x14ac:dyDescent="0.2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 x14ac:dyDescent="0.2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 x14ac:dyDescent="0.2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 x14ac:dyDescent="0.2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 x14ac:dyDescent="0.2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 x14ac:dyDescent="0.2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 x14ac:dyDescent="0.2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 x14ac:dyDescent="0.2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 x14ac:dyDescent="0.2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 x14ac:dyDescent="0.2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 x14ac:dyDescent="0.2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 x14ac:dyDescent="0.2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 x14ac:dyDescent="0.2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 x14ac:dyDescent="0.2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 x14ac:dyDescent="0.2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 x14ac:dyDescent="0.2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 x14ac:dyDescent="0.2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 x14ac:dyDescent="0.2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 x14ac:dyDescent="0.2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 x14ac:dyDescent="0.2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 x14ac:dyDescent="0.2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 x14ac:dyDescent="0.2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 x14ac:dyDescent="0.2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 x14ac:dyDescent="0.2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 x14ac:dyDescent="0.2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 x14ac:dyDescent="0.2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 x14ac:dyDescent="0.2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 x14ac:dyDescent="0.2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 x14ac:dyDescent="0.2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 x14ac:dyDescent="0.2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 x14ac:dyDescent="0.2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 x14ac:dyDescent="0.2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 x14ac:dyDescent="0.2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 x14ac:dyDescent="0.2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 x14ac:dyDescent="0.2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 x14ac:dyDescent="0.2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 x14ac:dyDescent="0.2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 x14ac:dyDescent="0.2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 x14ac:dyDescent="0.2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 x14ac:dyDescent="0.2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 x14ac:dyDescent="0.2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 x14ac:dyDescent="0.2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 x14ac:dyDescent="0.2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 x14ac:dyDescent="0.2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 x14ac:dyDescent="0.2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 x14ac:dyDescent="0.2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 x14ac:dyDescent="0.2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 x14ac:dyDescent="0.2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 x14ac:dyDescent="0.2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 x14ac:dyDescent="0.2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 x14ac:dyDescent="0.2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 x14ac:dyDescent="0.2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 x14ac:dyDescent="0.2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 x14ac:dyDescent="0.2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 x14ac:dyDescent="0.2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 x14ac:dyDescent="0.2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 x14ac:dyDescent="0.2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 x14ac:dyDescent="0.2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 x14ac:dyDescent="0.2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 x14ac:dyDescent="0.2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 x14ac:dyDescent="0.2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 x14ac:dyDescent="0.2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 x14ac:dyDescent="0.2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 x14ac:dyDescent="0.2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 x14ac:dyDescent="0.2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 x14ac:dyDescent="0.2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 x14ac:dyDescent="0.2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 x14ac:dyDescent="0.2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 x14ac:dyDescent="0.2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 x14ac:dyDescent="0.2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 x14ac:dyDescent="0.2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 x14ac:dyDescent="0.2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 x14ac:dyDescent="0.2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 x14ac:dyDescent="0.2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 x14ac:dyDescent="0.2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 x14ac:dyDescent="0.2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 x14ac:dyDescent="0.2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 x14ac:dyDescent="0.2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 x14ac:dyDescent="0.2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 x14ac:dyDescent="0.2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 x14ac:dyDescent="0.2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 x14ac:dyDescent="0.2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 x14ac:dyDescent="0.2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 x14ac:dyDescent="0.2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 x14ac:dyDescent="0.2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 x14ac:dyDescent="0.2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 x14ac:dyDescent="0.2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 x14ac:dyDescent="0.2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 x14ac:dyDescent="0.2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 x14ac:dyDescent="0.2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 x14ac:dyDescent="0.2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 x14ac:dyDescent="0.2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 x14ac:dyDescent="0.2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 x14ac:dyDescent="0.2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 x14ac:dyDescent="0.2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 x14ac:dyDescent="0.2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 x14ac:dyDescent="0.2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 x14ac:dyDescent="0.2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 x14ac:dyDescent="0.2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 x14ac:dyDescent="0.2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 x14ac:dyDescent="0.2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 x14ac:dyDescent="0.2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 x14ac:dyDescent="0.2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 x14ac:dyDescent="0.2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 x14ac:dyDescent="0.2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 x14ac:dyDescent="0.2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 x14ac:dyDescent="0.2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 x14ac:dyDescent="0.2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 x14ac:dyDescent="0.2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 x14ac:dyDescent="0.2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 x14ac:dyDescent="0.2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 x14ac:dyDescent="0.2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 x14ac:dyDescent="0.2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 x14ac:dyDescent="0.2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 x14ac:dyDescent="0.2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 x14ac:dyDescent="0.2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 x14ac:dyDescent="0.2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 x14ac:dyDescent="0.2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 x14ac:dyDescent="0.2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 x14ac:dyDescent="0.2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 x14ac:dyDescent="0.2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 x14ac:dyDescent="0.2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 x14ac:dyDescent="0.2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 x14ac:dyDescent="0.2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 x14ac:dyDescent="0.2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 x14ac:dyDescent="0.2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 x14ac:dyDescent="0.2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 x14ac:dyDescent="0.2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 x14ac:dyDescent="0.2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 x14ac:dyDescent="0.2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 x14ac:dyDescent="0.2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 x14ac:dyDescent="0.2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 x14ac:dyDescent="0.2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 x14ac:dyDescent="0.2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 x14ac:dyDescent="0.2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 x14ac:dyDescent="0.2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 x14ac:dyDescent="0.2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 x14ac:dyDescent="0.2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 x14ac:dyDescent="0.2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 x14ac:dyDescent="0.2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 x14ac:dyDescent="0.2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 x14ac:dyDescent="0.2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 x14ac:dyDescent="0.2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 x14ac:dyDescent="0.2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 x14ac:dyDescent="0.2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 x14ac:dyDescent="0.2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 x14ac:dyDescent="0.2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 x14ac:dyDescent="0.2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 x14ac:dyDescent="0.2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 x14ac:dyDescent="0.2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 x14ac:dyDescent="0.2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 x14ac:dyDescent="0.2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 x14ac:dyDescent="0.2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 x14ac:dyDescent="0.2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 x14ac:dyDescent="0.2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 x14ac:dyDescent="0.2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 x14ac:dyDescent="0.2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 x14ac:dyDescent="0.2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 x14ac:dyDescent="0.2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 x14ac:dyDescent="0.2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 x14ac:dyDescent="0.2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 x14ac:dyDescent="0.2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 x14ac:dyDescent="0.2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 x14ac:dyDescent="0.2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 x14ac:dyDescent="0.2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 x14ac:dyDescent="0.2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 x14ac:dyDescent="0.2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 x14ac:dyDescent="0.2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 x14ac:dyDescent="0.2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 x14ac:dyDescent="0.2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 x14ac:dyDescent="0.2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 x14ac:dyDescent="0.2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 x14ac:dyDescent="0.2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 x14ac:dyDescent="0.2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 x14ac:dyDescent="0.2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 x14ac:dyDescent="0.2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 x14ac:dyDescent="0.2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 x14ac:dyDescent="0.2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 x14ac:dyDescent="0.2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 x14ac:dyDescent="0.2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 x14ac:dyDescent="0.2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 x14ac:dyDescent="0.2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 x14ac:dyDescent="0.2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 x14ac:dyDescent="0.2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 x14ac:dyDescent="0.2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 x14ac:dyDescent="0.2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 x14ac:dyDescent="0.2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 x14ac:dyDescent="0.2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 x14ac:dyDescent="0.2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 x14ac:dyDescent="0.2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 x14ac:dyDescent="0.2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 x14ac:dyDescent="0.2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 x14ac:dyDescent="0.2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 x14ac:dyDescent="0.2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 x14ac:dyDescent="0.2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 x14ac:dyDescent="0.2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 x14ac:dyDescent="0.2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 x14ac:dyDescent="0.2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 x14ac:dyDescent="0.2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 x14ac:dyDescent="0.2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 x14ac:dyDescent="0.2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 x14ac:dyDescent="0.2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 x14ac:dyDescent="0.2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 x14ac:dyDescent="0.2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 x14ac:dyDescent="0.2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 x14ac:dyDescent="0.2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 x14ac:dyDescent="0.2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 x14ac:dyDescent="0.2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 x14ac:dyDescent="0.2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 x14ac:dyDescent="0.2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 x14ac:dyDescent="0.2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 x14ac:dyDescent="0.2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 x14ac:dyDescent="0.2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 x14ac:dyDescent="0.2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 x14ac:dyDescent="0.2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 x14ac:dyDescent="0.2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 x14ac:dyDescent="0.2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 x14ac:dyDescent="0.2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 x14ac:dyDescent="0.2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 x14ac:dyDescent="0.2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 x14ac:dyDescent="0.2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 x14ac:dyDescent="0.2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 x14ac:dyDescent="0.2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 x14ac:dyDescent="0.2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 x14ac:dyDescent="0.2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 x14ac:dyDescent="0.2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 x14ac:dyDescent="0.2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 x14ac:dyDescent="0.2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 x14ac:dyDescent="0.2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 x14ac:dyDescent="0.2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 x14ac:dyDescent="0.2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 x14ac:dyDescent="0.2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 x14ac:dyDescent="0.2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 x14ac:dyDescent="0.2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 x14ac:dyDescent="0.2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 x14ac:dyDescent="0.2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 x14ac:dyDescent="0.2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 x14ac:dyDescent="0.2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 x14ac:dyDescent="0.2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 x14ac:dyDescent="0.2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 x14ac:dyDescent="0.2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 x14ac:dyDescent="0.2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 x14ac:dyDescent="0.2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 x14ac:dyDescent="0.2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 x14ac:dyDescent="0.2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 x14ac:dyDescent="0.2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 x14ac:dyDescent="0.2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 x14ac:dyDescent="0.2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 x14ac:dyDescent="0.2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 x14ac:dyDescent="0.2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 x14ac:dyDescent="0.2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 x14ac:dyDescent="0.2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 x14ac:dyDescent="0.2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 x14ac:dyDescent="0.2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 x14ac:dyDescent="0.2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 x14ac:dyDescent="0.2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 x14ac:dyDescent="0.2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 x14ac:dyDescent="0.2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 x14ac:dyDescent="0.2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 x14ac:dyDescent="0.2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 x14ac:dyDescent="0.2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 x14ac:dyDescent="0.2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 x14ac:dyDescent="0.2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 x14ac:dyDescent="0.2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 x14ac:dyDescent="0.2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 x14ac:dyDescent="0.2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 x14ac:dyDescent="0.2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 x14ac:dyDescent="0.2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 x14ac:dyDescent="0.2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 x14ac:dyDescent="0.2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 x14ac:dyDescent="0.2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 x14ac:dyDescent="0.2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 x14ac:dyDescent="0.2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 x14ac:dyDescent="0.2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 x14ac:dyDescent="0.2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 x14ac:dyDescent="0.2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 x14ac:dyDescent="0.2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 x14ac:dyDescent="0.2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 x14ac:dyDescent="0.2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 x14ac:dyDescent="0.2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 x14ac:dyDescent="0.2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 x14ac:dyDescent="0.2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 x14ac:dyDescent="0.2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 x14ac:dyDescent="0.2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 x14ac:dyDescent="0.2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 x14ac:dyDescent="0.2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Q45"/>
  <sheetViews>
    <sheetView tabSelected="1" zoomScale="80" zoomScaleNormal="80" workbookViewId="0">
      <pane xSplit="2" ySplit="4" topLeftCell="DH5" activePane="bottomRight" state="frozen"/>
      <selection pane="topRight" activeCell="C1" sqref="C1"/>
      <selection pane="bottomLeft" activeCell="A6" sqref="A6"/>
      <selection pane="bottomRight" activeCell="DM5" sqref="DM5:DN15"/>
    </sheetView>
  </sheetViews>
  <sheetFormatPr defaultColWidth="9.125" defaultRowHeight="12.75" x14ac:dyDescent="0.2"/>
  <cols>
    <col min="1" max="1" width="6.125" style="9" bestFit="1" customWidth="1"/>
    <col min="2" max="2" width="29.625" style="9" customWidth="1"/>
    <col min="3" max="3" width="21.375" style="9" customWidth="1"/>
    <col min="4" max="4" width="22.75" style="9" customWidth="1"/>
    <col min="5" max="6" width="19.25" style="10" bestFit="1" customWidth="1"/>
    <col min="7" max="7" width="22.75" style="10" customWidth="1"/>
    <col min="8" max="8" width="14.125" style="10" customWidth="1"/>
    <col min="9" max="9" width="7" style="10" customWidth="1"/>
    <col min="10" max="10" width="21.125" style="9" customWidth="1"/>
    <col min="11" max="11" width="20.75" style="9" customWidth="1"/>
    <col min="12" max="12" width="19.125" style="9" customWidth="1"/>
    <col min="13" max="13" width="18.5" style="9" customWidth="1"/>
    <col min="14" max="14" width="23.375" style="9" customWidth="1"/>
    <col min="15" max="15" width="10.25" style="10" bestFit="1" customWidth="1"/>
    <col min="16" max="16" width="8" style="10" customWidth="1"/>
    <col min="17" max="17" width="20.375" style="9" customWidth="1"/>
    <col min="18" max="18" width="18.375" style="9" bestFit="1" customWidth="1"/>
    <col min="19" max="19" width="20.75" style="9" customWidth="1"/>
    <col min="20" max="20" width="19.625" style="9" customWidth="1"/>
    <col min="21" max="21" width="22.375" style="9" customWidth="1"/>
    <col min="22" max="22" width="11.25" style="10" bestFit="1" customWidth="1"/>
    <col min="23" max="23" width="8.375" style="10" bestFit="1" customWidth="1"/>
    <col min="24" max="24" width="19.375" style="9" customWidth="1"/>
    <col min="25" max="25" width="18.375" style="9" bestFit="1" customWidth="1"/>
    <col min="26" max="26" width="19.625" style="9" customWidth="1"/>
    <col min="27" max="27" width="17.125" style="9" bestFit="1" customWidth="1"/>
    <col min="28" max="28" width="21.625" style="9" customWidth="1"/>
    <col min="29" max="29" width="15.125" style="10" customWidth="1"/>
    <col min="30" max="30" width="8.375" style="10" bestFit="1" customWidth="1"/>
    <col min="31" max="32" width="18.875" style="9" customWidth="1"/>
    <col min="33" max="33" width="21.75" style="9" customWidth="1"/>
    <col min="34" max="34" width="18.75" style="9" customWidth="1"/>
    <col min="35" max="35" width="19.5" style="9" customWidth="1"/>
    <col min="36" max="36" width="10.25" style="10" customWidth="1"/>
    <col min="37" max="37" width="9" style="10" customWidth="1"/>
    <col min="38" max="38" width="19.375" style="9" customWidth="1"/>
    <col min="39" max="39" width="18.875" style="9" customWidth="1"/>
    <col min="40" max="40" width="20" style="9" customWidth="1"/>
    <col min="41" max="42" width="20.625" style="9" customWidth="1"/>
    <col min="43" max="43" width="12.375" style="10" customWidth="1"/>
    <col min="44" max="44" width="7.25" style="10" customWidth="1"/>
    <col min="45" max="45" width="18.75" style="9" customWidth="1"/>
    <col min="46" max="46" width="19.25" style="9" customWidth="1"/>
    <col min="47" max="47" width="19.125" style="9" customWidth="1"/>
    <col min="48" max="48" width="18.625" style="9" customWidth="1"/>
    <col min="49" max="49" width="21.75" style="9" customWidth="1"/>
    <col min="50" max="50" width="11.5" style="10" customWidth="1"/>
    <col min="51" max="51" width="8.375" style="10" customWidth="1"/>
    <col min="52" max="52" width="21.375" style="9" customWidth="1"/>
    <col min="53" max="53" width="18.5" style="9" customWidth="1"/>
    <col min="54" max="54" width="20.5" style="9" customWidth="1"/>
    <col min="55" max="55" width="19.125" style="9" customWidth="1"/>
    <col min="56" max="56" width="20.5" style="9" customWidth="1"/>
    <col min="57" max="57" width="12.625" style="10" bestFit="1" customWidth="1"/>
    <col min="58" max="58" width="8.375" style="10" customWidth="1"/>
    <col min="59" max="59" width="19.625" style="9" customWidth="1"/>
    <col min="60" max="60" width="17.625" style="9" customWidth="1"/>
    <col min="61" max="61" width="18.875" style="9" customWidth="1"/>
    <col min="62" max="62" width="18.375" style="9" customWidth="1"/>
    <col min="63" max="63" width="22.5" style="9" customWidth="1"/>
    <col min="64" max="64" width="15" style="10" customWidth="1"/>
    <col min="65" max="65" width="8.375" style="10" bestFit="1" customWidth="1"/>
    <col min="66" max="66" width="18.5" style="9" customWidth="1"/>
    <col min="67" max="67" width="22.5" style="9" customWidth="1"/>
    <col min="68" max="68" width="18.875" style="9" customWidth="1"/>
    <col min="69" max="69" width="18.375" style="9" customWidth="1"/>
    <col min="70" max="70" width="20.875" style="9" customWidth="1"/>
    <col min="71" max="71" width="10.875" style="10" customWidth="1"/>
    <col min="72" max="72" width="8.375" style="10" customWidth="1"/>
    <col min="73" max="73" width="19.625" style="9" customWidth="1"/>
    <col min="74" max="74" width="20.125" style="9" customWidth="1"/>
    <col min="75" max="75" width="18" style="9" customWidth="1"/>
    <col min="76" max="76" width="15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0" width="20.25" style="9" customWidth="1"/>
    <col min="81" max="81" width="19.25" style="9" customWidth="1"/>
    <col min="82" max="82" width="16.75" style="9" customWidth="1"/>
    <col min="83" max="83" width="17.375" style="9" customWidth="1"/>
    <col min="84" max="84" width="23.375" style="9" customWidth="1"/>
    <col min="85" max="85" width="12" style="10" customWidth="1"/>
    <col min="86" max="86" width="8.375" style="10" customWidth="1"/>
    <col min="87" max="87" width="19" style="9" customWidth="1"/>
    <col min="88" max="88" width="16" style="9" customWidth="1"/>
    <col min="89" max="89" width="19.25" style="9" customWidth="1"/>
    <col min="90" max="90" width="20.75" style="9" customWidth="1"/>
    <col min="91" max="91" width="22.25" style="9" customWidth="1"/>
    <col min="92" max="92" width="12.5" style="10" customWidth="1"/>
    <col min="93" max="93" width="8.375" style="10" bestFit="1" customWidth="1"/>
    <col min="94" max="94" width="19.125" style="9" customWidth="1"/>
    <col min="95" max="96" width="19.625" style="9" customWidth="1"/>
    <col min="97" max="97" width="19.25" style="9" customWidth="1"/>
    <col min="98" max="98" width="17.625" style="9" customWidth="1"/>
    <col min="99" max="99" width="15" style="10" customWidth="1"/>
    <col min="100" max="100" width="8.375" style="10" bestFit="1" customWidth="1"/>
    <col min="101" max="101" width="20.625" style="9" customWidth="1"/>
    <col min="102" max="102" width="20.5" style="9" customWidth="1"/>
    <col min="103" max="103" width="19.75" style="9" customWidth="1"/>
    <col min="104" max="104" width="17.7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08" width="19.125" style="9" customWidth="1"/>
    <col min="109" max="110" width="17.75" style="9" customWidth="1"/>
    <col min="111" max="111" width="22.1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 x14ac:dyDescent="0.2">
      <c r="B1" s="9" t="s">
        <v>2840</v>
      </c>
      <c r="C1" s="9" t="s">
        <v>16</v>
      </c>
    </row>
    <row r="2" spans="1:121" x14ac:dyDescent="0.2">
      <c r="B2" s="9" t="s">
        <v>2898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9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 x14ac:dyDescent="0.2">
      <c r="B3" s="46" t="s">
        <v>2908</v>
      </c>
      <c r="C3" s="9" t="s">
        <v>239</v>
      </c>
      <c r="D3" s="16" t="s">
        <v>2852</v>
      </c>
      <c r="J3" s="9" t="s">
        <v>300</v>
      </c>
      <c r="K3" s="16" t="s">
        <v>2853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2852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25.5" x14ac:dyDescent="0.2">
      <c r="A4" s="12" t="s">
        <v>2842</v>
      </c>
      <c r="B4" s="13" t="s">
        <v>2843</v>
      </c>
      <c r="C4" s="13" t="s">
        <v>2894</v>
      </c>
      <c r="D4" s="13" t="s">
        <v>2917</v>
      </c>
      <c r="E4" s="14" t="s">
        <v>2912</v>
      </c>
      <c r="F4" s="13" t="s">
        <v>2913</v>
      </c>
      <c r="G4" s="13" t="s">
        <v>2844</v>
      </c>
      <c r="H4" s="14" t="s">
        <v>2845</v>
      </c>
      <c r="I4" s="14"/>
      <c r="J4" s="13" t="s">
        <v>2894</v>
      </c>
      <c r="K4" s="13" t="s">
        <v>2895</v>
      </c>
      <c r="L4" s="14" t="s">
        <v>2912</v>
      </c>
      <c r="M4" s="13" t="s">
        <v>2913</v>
      </c>
      <c r="N4" s="13" t="s">
        <v>2844</v>
      </c>
      <c r="O4" s="14" t="s">
        <v>2845</v>
      </c>
      <c r="P4" s="14"/>
      <c r="Q4" s="13" t="s">
        <v>2894</v>
      </c>
      <c r="R4" s="13" t="s">
        <v>2895</v>
      </c>
      <c r="S4" s="14" t="s">
        <v>2912</v>
      </c>
      <c r="T4" s="13" t="s">
        <v>2913</v>
      </c>
      <c r="U4" s="13" t="s">
        <v>2844</v>
      </c>
      <c r="V4" s="14" t="s">
        <v>2845</v>
      </c>
      <c r="W4" s="14"/>
      <c r="X4" s="13" t="s">
        <v>2894</v>
      </c>
      <c r="Y4" s="13" t="s">
        <v>2895</v>
      </c>
      <c r="Z4" s="14" t="s">
        <v>2912</v>
      </c>
      <c r="AA4" s="13" t="s">
        <v>2913</v>
      </c>
      <c r="AB4" s="13" t="s">
        <v>2844</v>
      </c>
      <c r="AC4" s="14" t="s">
        <v>2845</v>
      </c>
      <c r="AD4" s="14"/>
      <c r="AE4" s="13" t="s">
        <v>2894</v>
      </c>
      <c r="AF4" s="13" t="s">
        <v>2895</v>
      </c>
      <c r="AG4" s="14" t="s">
        <v>2912</v>
      </c>
      <c r="AH4" s="13" t="s">
        <v>2913</v>
      </c>
      <c r="AI4" s="13" t="s">
        <v>2844</v>
      </c>
      <c r="AJ4" s="14" t="s">
        <v>2845</v>
      </c>
      <c r="AK4" s="14"/>
      <c r="AL4" s="13" t="s">
        <v>2894</v>
      </c>
      <c r="AM4" s="13" t="s">
        <v>2895</v>
      </c>
      <c r="AN4" s="14" t="s">
        <v>2912</v>
      </c>
      <c r="AO4" s="13" t="s">
        <v>2913</v>
      </c>
      <c r="AP4" s="13" t="s">
        <v>2844</v>
      </c>
      <c r="AQ4" s="14" t="s">
        <v>2845</v>
      </c>
      <c r="AR4" s="14"/>
      <c r="AS4" s="13" t="s">
        <v>2894</v>
      </c>
      <c r="AT4" s="13" t="s">
        <v>2895</v>
      </c>
      <c r="AU4" s="14" t="s">
        <v>2912</v>
      </c>
      <c r="AV4" s="13" t="s">
        <v>2913</v>
      </c>
      <c r="AW4" s="13" t="s">
        <v>2844</v>
      </c>
      <c r="AX4" s="14" t="s">
        <v>2845</v>
      </c>
      <c r="AY4" s="14"/>
      <c r="AZ4" s="13" t="s">
        <v>2894</v>
      </c>
      <c r="BA4" s="13" t="s">
        <v>2895</v>
      </c>
      <c r="BB4" s="14" t="s">
        <v>2912</v>
      </c>
      <c r="BC4" s="13" t="s">
        <v>2913</v>
      </c>
      <c r="BD4" s="13" t="s">
        <v>2844</v>
      </c>
      <c r="BE4" s="14" t="s">
        <v>2845</v>
      </c>
      <c r="BF4" s="14"/>
      <c r="BG4" s="13" t="s">
        <v>2894</v>
      </c>
      <c r="BH4" s="13" t="s">
        <v>2895</v>
      </c>
      <c r="BI4" s="14" t="s">
        <v>2912</v>
      </c>
      <c r="BJ4" s="13" t="s">
        <v>2913</v>
      </c>
      <c r="BK4" s="13" t="s">
        <v>2844</v>
      </c>
      <c r="BL4" s="14" t="s">
        <v>2845</v>
      </c>
      <c r="BM4" s="14"/>
      <c r="BN4" s="13" t="s">
        <v>2894</v>
      </c>
      <c r="BO4" s="13" t="s">
        <v>2895</v>
      </c>
      <c r="BP4" s="14" t="s">
        <v>2912</v>
      </c>
      <c r="BQ4" s="13" t="s">
        <v>2913</v>
      </c>
      <c r="BR4" s="13" t="s">
        <v>2844</v>
      </c>
      <c r="BS4" s="14" t="s">
        <v>2845</v>
      </c>
      <c r="BT4" s="14"/>
      <c r="BU4" s="13" t="s">
        <v>2894</v>
      </c>
      <c r="BV4" s="13" t="s">
        <v>2895</v>
      </c>
      <c r="BW4" s="14" t="s">
        <v>2912</v>
      </c>
      <c r="BX4" s="13" t="s">
        <v>2913</v>
      </c>
      <c r="BY4" s="13" t="s">
        <v>2844</v>
      </c>
      <c r="BZ4" s="14" t="s">
        <v>2845</v>
      </c>
      <c r="CA4" s="14"/>
      <c r="CB4" s="13" t="s">
        <v>2894</v>
      </c>
      <c r="CC4" s="13" t="s">
        <v>2895</v>
      </c>
      <c r="CD4" s="14" t="s">
        <v>2912</v>
      </c>
      <c r="CE4" s="13" t="s">
        <v>2913</v>
      </c>
      <c r="CF4" s="13" t="s">
        <v>2844</v>
      </c>
      <c r="CG4" s="14" t="s">
        <v>2845</v>
      </c>
      <c r="CH4" s="14"/>
      <c r="CI4" s="13" t="s">
        <v>2894</v>
      </c>
      <c r="CJ4" s="13" t="s">
        <v>2895</v>
      </c>
      <c r="CK4" s="14" t="s">
        <v>2912</v>
      </c>
      <c r="CL4" s="13" t="s">
        <v>2913</v>
      </c>
      <c r="CM4" s="13" t="s">
        <v>2844</v>
      </c>
      <c r="CN4" s="14" t="s">
        <v>2845</v>
      </c>
      <c r="CO4" s="14"/>
      <c r="CP4" s="13" t="s">
        <v>2894</v>
      </c>
      <c r="CQ4" s="13" t="s">
        <v>2895</v>
      </c>
      <c r="CR4" s="14" t="s">
        <v>2912</v>
      </c>
      <c r="CS4" s="13" t="s">
        <v>2913</v>
      </c>
      <c r="CT4" s="13" t="s">
        <v>2844</v>
      </c>
      <c r="CU4" s="14" t="s">
        <v>2845</v>
      </c>
      <c r="CV4" s="14"/>
      <c r="CW4" s="13" t="s">
        <v>2894</v>
      </c>
      <c r="CX4" s="13" t="s">
        <v>2895</v>
      </c>
      <c r="CY4" s="14" t="s">
        <v>2912</v>
      </c>
      <c r="CZ4" s="13" t="s">
        <v>2913</v>
      </c>
      <c r="DA4" s="13" t="s">
        <v>2844</v>
      </c>
      <c r="DB4" s="14" t="s">
        <v>2845</v>
      </c>
      <c r="DC4" s="14"/>
      <c r="DD4" s="13" t="s">
        <v>2894</v>
      </c>
      <c r="DE4" s="13" t="s">
        <v>2895</v>
      </c>
      <c r="DF4" s="14" t="s">
        <v>2912</v>
      </c>
      <c r="DG4" s="13" t="s">
        <v>2913</v>
      </c>
      <c r="DH4" s="13" t="s">
        <v>2844</v>
      </c>
      <c r="DI4" s="14" t="s">
        <v>2845</v>
      </c>
      <c r="DJ4" s="14"/>
      <c r="DK4" s="13" t="s">
        <v>2894</v>
      </c>
      <c r="DL4" s="13" t="s">
        <v>2895</v>
      </c>
      <c r="DM4" s="14" t="s">
        <v>2912</v>
      </c>
      <c r="DN4" s="13" t="s">
        <v>2913</v>
      </c>
      <c r="DO4" s="13" t="s">
        <v>2844</v>
      </c>
      <c r="DP4" s="14" t="s">
        <v>2845</v>
      </c>
      <c r="DQ4" s="14"/>
    </row>
    <row r="5" spans="1:121" s="50" customFormat="1" ht="13.5" customHeight="1" x14ac:dyDescent="0.25">
      <c r="A5" s="15" t="s">
        <v>2790</v>
      </c>
      <c r="B5" s="15" t="s">
        <v>2791</v>
      </c>
      <c r="C5" s="68">
        <v>412342954.17000002</v>
      </c>
      <c r="D5" s="68">
        <v>425000000</v>
      </c>
      <c r="E5" s="68">
        <v>177083333.33333334</v>
      </c>
      <c r="F5" s="68">
        <v>194858362.34999996</v>
      </c>
      <c r="G5" s="68">
        <v>17775029.016666666</v>
      </c>
      <c r="H5" s="68">
        <v>10.037663444705883</v>
      </c>
      <c r="I5" s="72" t="s">
        <v>2846</v>
      </c>
      <c r="J5" s="68">
        <v>103760872.47</v>
      </c>
      <c r="K5" s="68">
        <v>107000000</v>
      </c>
      <c r="L5" s="68">
        <v>44583333.333333328</v>
      </c>
      <c r="M5" s="68">
        <v>49797960.109999992</v>
      </c>
      <c r="N5" s="68">
        <v>5214626.7766666664</v>
      </c>
      <c r="O5" s="68">
        <v>11.696359125233645</v>
      </c>
      <c r="P5" s="72" t="s">
        <v>2846</v>
      </c>
      <c r="Q5" s="68">
        <v>37464621.43</v>
      </c>
      <c r="R5" s="68">
        <v>35925100</v>
      </c>
      <c r="S5" s="68">
        <v>14968791.666666668</v>
      </c>
      <c r="T5" s="68">
        <v>23266488.310000002</v>
      </c>
      <c r="U5" s="68">
        <v>8297696.6433333335</v>
      </c>
      <c r="V5" s="68">
        <v>55.433309702686977</v>
      </c>
      <c r="W5" s="72" t="s">
        <v>2846</v>
      </c>
      <c r="X5" s="68">
        <v>33861441.280000001</v>
      </c>
      <c r="Y5" s="68">
        <v>33872000</v>
      </c>
      <c r="Z5" s="68">
        <v>14113333.333333334</v>
      </c>
      <c r="AA5" s="68">
        <v>20288045.150000006</v>
      </c>
      <c r="AB5" s="68">
        <v>6174711.8166666664</v>
      </c>
      <c r="AC5" s="68">
        <v>43.750910368445915</v>
      </c>
      <c r="AD5" s="72" t="s">
        <v>2846</v>
      </c>
      <c r="AE5" s="68">
        <v>31580099.43</v>
      </c>
      <c r="AF5" s="68">
        <v>26180099.43</v>
      </c>
      <c r="AG5" s="68">
        <v>10908374.762499999</v>
      </c>
      <c r="AH5" s="68">
        <v>19384210.710000001</v>
      </c>
      <c r="AI5" s="68">
        <v>8475835.9474999998</v>
      </c>
      <c r="AJ5" s="68">
        <v>77.70026362348311</v>
      </c>
      <c r="AK5" s="72" t="s">
        <v>2846</v>
      </c>
      <c r="AL5" s="68">
        <v>22373775.120000001</v>
      </c>
      <c r="AM5" s="68">
        <v>20053500</v>
      </c>
      <c r="AN5" s="68">
        <v>8355625</v>
      </c>
      <c r="AO5" s="68">
        <v>18641710.25999999</v>
      </c>
      <c r="AP5" s="68">
        <v>10286085.26</v>
      </c>
      <c r="AQ5" s="68">
        <v>123.1037206672152</v>
      </c>
      <c r="AR5" s="72" t="s">
        <v>2846</v>
      </c>
      <c r="AS5" s="68">
        <v>73617345.400000006</v>
      </c>
      <c r="AT5" s="68">
        <v>61470694.869999997</v>
      </c>
      <c r="AU5" s="68">
        <v>25612789.529166665</v>
      </c>
      <c r="AV5" s="68">
        <v>57967157.900000013</v>
      </c>
      <c r="AW5" s="68">
        <v>32354368.370833334</v>
      </c>
      <c r="AX5" s="68">
        <v>126.32114254478087</v>
      </c>
      <c r="AY5" s="72" t="s">
        <v>2846</v>
      </c>
      <c r="AZ5" s="68">
        <v>32026931.25</v>
      </c>
      <c r="BA5" s="68">
        <v>35339000</v>
      </c>
      <c r="BB5" s="68">
        <v>14724583.333333334</v>
      </c>
      <c r="BC5" s="68">
        <v>28440978.130000003</v>
      </c>
      <c r="BD5" s="68">
        <v>13716394.796666667</v>
      </c>
      <c r="BE5" s="68">
        <v>93.153025020515571</v>
      </c>
      <c r="BF5" s="72" t="s">
        <v>2846</v>
      </c>
      <c r="BG5" s="68">
        <v>39520937.149999999</v>
      </c>
      <c r="BH5" s="68">
        <v>36895196.670000002</v>
      </c>
      <c r="BI5" s="68">
        <v>15372998.612500001</v>
      </c>
      <c r="BJ5" s="68">
        <v>25681617.18</v>
      </c>
      <c r="BK5" s="68">
        <v>10308618.567500001</v>
      </c>
      <c r="BL5" s="68">
        <v>67.056654510577516</v>
      </c>
      <c r="BM5" s="72" t="s">
        <v>2846</v>
      </c>
      <c r="BN5" s="68">
        <v>34296161.289999999</v>
      </c>
      <c r="BO5" s="68">
        <v>31000000</v>
      </c>
      <c r="BP5" s="68">
        <v>12916666.666666668</v>
      </c>
      <c r="BQ5" s="68">
        <v>24817028.509999998</v>
      </c>
      <c r="BR5" s="68">
        <v>11900361.843333332</v>
      </c>
      <c r="BS5" s="68">
        <v>92.131833625806451</v>
      </c>
      <c r="BT5" s="72" t="s">
        <v>2846</v>
      </c>
      <c r="BU5" s="68">
        <v>34116820.869999997</v>
      </c>
      <c r="BV5" s="68">
        <v>29310000</v>
      </c>
      <c r="BW5" s="68">
        <v>12212500</v>
      </c>
      <c r="BX5" s="68">
        <v>25813976.229999993</v>
      </c>
      <c r="BY5" s="68">
        <v>13601476.23</v>
      </c>
      <c r="BZ5" s="68">
        <v>111.37339799385873</v>
      </c>
      <c r="CA5" s="72" t="s">
        <v>2846</v>
      </c>
      <c r="CB5" s="68">
        <v>72639954.939999998</v>
      </c>
      <c r="CC5" s="68">
        <v>62382294.990000002</v>
      </c>
      <c r="CD5" s="68">
        <v>25992622.912500001</v>
      </c>
      <c r="CE5" s="68">
        <v>45583682.619999997</v>
      </c>
      <c r="CF5" s="68">
        <v>19591059.7075</v>
      </c>
      <c r="CG5" s="68">
        <v>75.371615144228286</v>
      </c>
      <c r="CH5" s="72" t="s">
        <v>2846</v>
      </c>
      <c r="CI5" s="68">
        <v>13078918.32</v>
      </c>
      <c r="CJ5" s="68">
        <v>15000000</v>
      </c>
      <c r="CK5" s="68">
        <v>6250000</v>
      </c>
      <c r="CL5" s="68">
        <v>15216480.519999998</v>
      </c>
      <c r="CM5" s="68">
        <v>8966480.5199999996</v>
      </c>
      <c r="CN5" s="68">
        <v>143.46368831999999</v>
      </c>
      <c r="CO5" s="72" t="s">
        <v>2846</v>
      </c>
      <c r="CP5" s="68">
        <v>40380937.630000003</v>
      </c>
      <c r="CQ5" s="68">
        <v>40476615.07</v>
      </c>
      <c r="CR5" s="68">
        <v>16865256.279166665</v>
      </c>
      <c r="CS5" s="68">
        <v>29383220.940000009</v>
      </c>
      <c r="CT5" s="68">
        <v>12517964.660833335</v>
      </c>
      <c r="CU5" s="68">
        <v>74.223388329393714</v>
      </c>
      <c r="CV5" s="72" t="s">
        <v>2846</v>
      </c>
      <c r="CW5" s="68">
        <v>13545884.73</v>
      </c>
      <c r="CX5" s="68">
        <v>14795480</v>
      </c>
      <c r="CY5" s="68">
        <v>6164783.333333333</v>
      </c>
      <c r="CZ5" s="68">
        <v>10659729.389999997</v>
      </c>
      <c r="DA5" s="68">
        <v>4494946.0566666666</v>
      </c>
      <c r="DB5" s="68">
        <v>72.913285246575299</v>
      </c>
      <c r="DC5" s="72" t="s">
        <v>2846</v>
      </c>
      <c r="DD5" s="68">
        <v>10705840.960000001</v>
      </c>
      <c r="DE5" s="68">
        <v>14000000</v>
      </c>
      <c r="DF5" s="68">
        <v>5833333.333333334</v>
      </c>
      <c r="DG5" s="68">
        <v>11874765.629999997</v>
      </c>
      <c r="DH5" s="68">
        <v>6041432.2966666669</v>
      </c>
      <c r="DI5" s="68">
        <v>103.5674108</v>
      </c>
      <c r="DJ5" s="72" t="s">
        <v>2846</v>
      </c>
      <c r="DK5" s="15">
        <f>C5+J5+Q5+X5+AE5+AL5+AS5+AZ5+BG5+BN5+BU5+CB5+CI5+CP5+CW5+DD5</f>
        <v>1005313496.4399998</v>
      </c>
      <c r="DL5" s="15">
        <f t="shared" ref="DK5:DN7" si="0">D5+K5+R5+Y5+AF5+AM5+AT5+BA5+BH5+BO5+BV5+CC5+CJ5+CQ5+CX5+DE5</f>
        <v>988699981.02999997</v>
      </c>
      <c r="DM5" s="15">
        <f t="shared" si="0"/>
        <v>411958325.42916662</v>
      </c>
      <c r="DN5" s="15">
        <f>F5+M5+T5+AA5+AH5+AO5+AV5+BC5+BJ5+BQ5+BX5+CE5+CL5+CS5+CZ5+DG5</f>
        <v>601675413.94000006</v>
      </c>
      <c r="DO5" s="15">
        <f>DN5-DM5</f>
        <v>189717088.51083344</v>
      </c>
      <c r="DP5" s="15">
        <f>DO5/DM5*100</f>
        <v>46.052495313255662</v>
      </c>
      <c r="DQ5" s="15" t="s">
        <v>2846</v>
      </c>
    </row>
    <row r="6" spans="1:121" s="50" customFormat="1" ht="13.5" customHeight="1" x14ac:dyDescent="0.25">
      <c r="A6" s="15" t="s">
        <v>2792</v>
      </c>
      <c r="B6" s="15" t="s">
        <v>2793</v>
      </c>
      <c r="C6" s="68">
        <v>1598146.67</v>
      </c>
      <c r="D6" s="68">
        <v>1800000</v>
      </c>
      <c r="E6" s="68">
        <v>750000</v>
      </c>
      <c r="F6" s="68">
        <v>483639</v>
      </c>
      <c r="G6" s="68">
        <v>-266361</v>
      </c>
      <c r="H6" s="68">
        <v>-35.514800000000001</v>
      </c>
      <c r="I6" s="72" t="s">
        <v>2847</v>
      </c>
      <c r="J6" s="68">
        <v>172200</v>
      </c>
      <c r="K6" s="68">
        <v>200000</v>
      </c>
      <c r="L6" s="68">
        <v>83333.333333333343</v>
      </c>
      <c r="M6" s="68">
        <v>47450</v>
      </c>
      <c r="N6" s="68">
        <v>-35883.333333333336</v>
      </c>
      <c r="O6" s="68">
        <v>-43.06</v>
      </c>
      <c r="P6" s="72" t="s">
        <v>2847</v>
      </c>
      <c r="Q6" s="68">
        <v>363400</v>
      </c>
      <c r="R6" s="68">
        <v>324000</v>
      </c>
      <c r="S6" s="68">
        <v>135000</v>
      </c>
      <c r="T6" s="68">
        <v>121750</v>
      </c>
      <c r="U6" s="68">
        <v>-13250</v>
      </c>
      <c r="V6" s="68">
        <v>-9.8148148148148149</v>
      </c>
      <c r="W6" s="72" t="s">
        <v>2847</v>
      </c>
      <c r="X6" s="68">
        <v>121000</v>
      </c>
      <c r="Y6" s="68">
        <v>160000</v>
      </c>
      <c r="Z6" s="68">
        <v>66666.666666666672</v>
      </c>
      <c r="AA6" s="68">
        <v>24000</v>
      </c>
      <c r="AB6" s="68">
        <v>-42666.666666666664</v>
      </c>
      <c r="AC6" s="68">
        <v>-64</v>
      </c>
      <c r="AD6" s="72" t="s">
        <v>2847</v>
      </c>
      <c r="AE6" s="68">
        <v>39546.67</v>
      </c>
      <c r="AF6" s="68">
        <v>50205</v>
      </c>
      <c r="AG6" s="68">
        <v>20918.75</v>
      </c>
      <c r="AH6" s="68">
        <v>25100</v>
      </c>
      <c r="AI6" s="68">
        <v>4181.25</v>
      </c>
      <c r="AJ6" s="68">
        <v>19.988048999103672</v>
      </c>
      <c r="AK6" s="72" t="s">
        <v>2846</v>
      </c>
      <c r="AL6" s="68">
        <v>125800</v>
      </c>
      <c r="AM6" s="68">
        <v>110000</v>
      </c>
      <c r="AN6" s="68">
        <v>45833.333333333328</v>
      </c>
      <c r="AO6" s="68">
        <v>29650</v>
      </c>
      <c r="AP6" s="68">
        <v>-16183.333333333332</v>
      </c>
      <c r="AQ6" s="68">
        <v>-35.309090909090912</v>
      </c>
      <c r="AR6" s="72" t="s">
        <v>2847</v>
      </c>
      <c r="AS6" s="68">
        <v>283800</v>
      </c>
      <c r="AT6" s="68">
        <v>250000</v>
      </c>
      <c r="AU6" s="68">
        <v>104166.66666666667</v>
      </c>
      <c r="AV6" s="68">
        <v>68650</v>
      </c>
      <c r="AW6" s="68">
        <v>-35516.666666666672</v>
      </c>
      <c r="AX6" s="68">
        <v>-34.095999999999997</v>
      </c>
      <c r="AY6" s="72" t="s">
        <v>2847</v>
      </c>
      <c r="AZ6" s="68">
        <v>146333.32999999999</v>
      </c>
      <c r="BA6" s="68">
        <v>140000</v>
      </c>
      <c r="BB6" s="68">
        <v>58333.333333333336</v>
      </c>
      <c r="BC6" s="68">
        <v>62000</v>
      </c>
      <c r="BD6" s="68">
        <v>3666.666666666667</v>
      </c>
      <c r="BE6" s="68">
        <v>6.2857142857142856</v>
      </c>
      <c r="BF6" s="72" t="s">
        <v>2846</v>
      </c>
      <c r="BG6" s="68">
        <v>164333.32999999999</v>
      </c>
      <c r="BH6" s="68">
        <v>176216</v>
      </c>
      <c r="BI6" s="68">
        <v>73423.333333333343</v>
      </c>
      <c r="BJ6" s="68">
        <v>40600</v>
      </c>
      <c r="BK6" s="68">
        <v>-32823.333333333336</v>
      </c>
      <c r="BL6" s="68">
        <v>-44.704226630952917</v>
      </c>
      <c r="BM6" s="72" t="s">
        <v>2847</v>
      </c>
      <c r="BN6" s="68">
        <v>177733.33</v>
      </c>
      <c r="BO6" s="68">
        <v>180000</v>
      </c>
      <c r="BP6" s="68">
        <v>75000</v>
      </c>
      <c r="BQ6" s="68">
        <v>23150</v>
      </c>
      <c r="BR6" s="68">
        <v>-51850</v>
      </c>
      <c r="BS6" s="68">
        <v>-69.13333333333334</v>
      </c>
      <c r="BT6" s="72" t="s">
        <v>2847</v>
      </c>
      <c r="BU6" s="68">
        <v>157800</v>
      </c>
      <c r="BV6" s="68">
        <v>100000</v>
      </c>
      <c r="BW6" s="68">
        <v>41666.666666666664</v>
      </c>
      <c r="BX6" s="68">
        <v>58250</v>
      </c>
      <c r="BY6" s="68">
        <v>16583.333333333332</v>
      </c>
      <c r="BZ6" s="68">
        <v>39.799999999999997</v>
      </c>
      <c r="CA6" s="72" t="s">
        <v>2846</v>
      </c>
      <c r="CB6" s="68">
        <v>516400</v>
      </c>
      <c r="CC6" s="68">
        <v>560850</v>
      </c>
      <c r="CD6" s="68">
        <v>233687.5</v>
      </c>
      <c r="CE6" s="68">
        <v>288700</v>
      </c>
      <c r="CF6" s="68">
        <v>55012.5</v>
      </c>
      <c r="CG6" s="68">
        <v>23.541053757689223</v>
      </c>
      <c r="CH6" s="72" t="s">
        <v>2846</v>
      </c>
      <c r="CI6" s="68">
        <v>45866.67</v>
      </c>
      <c r="CJ6" s="68">
        <v>46000</v>
      </c>
      <c r="CK6" s="68">
        <v>19166.666666666668</v>
      </c>
      <c r="CL6" s="68">
        <v>11400</v>
      </c>
      <c r="CM6" s="68">
        <v>-7766.666666666667</v>
      </c>
      <c r="CN6" s="68">
        <v>-40.521739130434781</v>
      </c>
      <c r="CO6" s="72" t="s">
        <v>2847</v>
      </c>
      <c r="CP6" s="68">
        <v>312933.33</v>
      </c>
      <c r="CQ6" s="68">
        <v>324700</v>
      </c>
      <c r="CR6" s="68">
        <v>135291.66666666669</v>
      </c>
      <c r="CS6" s="68">
        <v>149150</v>
      </c>
      <c r="CT6" s="68">
        <v>13858.333333333334</v>
      </c>
      <c r="CU6" s="68">
        <v>10.24330150908531</v>
      </c>
      <c r="CV6" s="72" t="s">
        <v>2846</v>
      </c>
      <c r="CW6" s="68">
        <v>64333.33</v>
      </c>
      <c r="CX6" s="68">
        <v>60000</v>
      </c>
      <c r="CY6" s="68">
        <v>25000</v>
      </c>
      <c r="CZ6" s="68">
        <v>22250</v>
      </c>
      <c r="DA6" s="68">
        <v>-2750</v>
      </c>
      <c r="DB6" s="68">
        <v>-11</v>
      </c>
      <c r="DC6" s="72" t="s">
        <v>2847</v>
      </c>
      <c r="DD6" s="68">
        <v>29866.67</v>
      </c>
      <c r="DE6" s="68">
        <v>30000</v>
      </c>
      <c r="DF6" s="68">
        <v>12500</v>
      </c>
      <c r="DG6" s="68">
        <v>23750</v>
      </c>
      <c r="DH6" s="68">
        <v>11250</v>
      </c>
      <c r="DI6" s="68">
        <v>90</v>
      </c>
      <c r="DJ6" s="72" t="s">
        <v>2846</v>
      </c>
      <c r="DK6" s="15">
        <f t="shared" si="0"/>
        <v>4319493.33</v>
      </c>
      <c r="DL6" s="15">
        <f t="shared" si="0"/>
        <v>4511971</v>
      </c>
      <c r="DM6" s="15">
        <f t="shared" ref="DM6:DM15" si="1">E6+L6+S6+Z6+AG6+AN6+AU6+BB6+BI6+BP6+BW6+CD6+CK6+CR6+CY6+DF6</f>
        <v>1879987.9166666667</v>
      </c>
      <c r="DN6" s="15">
        <f t="shared" ref="DN6:DN15" si="2">F6+M6+T6+AA6+AH6+AO6+AV6+BC6+BJ6+BQ6+BX6+CE6+CL6+CS6+CZ6+DG6</f>
        <v>1479489</v>
      </c>
      <c r="DO6" s="15">
        <f t="shared" ref="DO6:DO13" si="3">DN6-DM6</f>
        <v>-400498.91666666674</v>
      </c>
      <c r="DP6" s="15">
        <f t="shared" ref="DP6:DP13" si="4">DO6/DM6*100</f>
        <v>-21.303270787866328</v>
      </c>
      <c r="DQ6" s="15" t="s">
        <v>2847</v>
      </c>
    </row>
    <row r="7" spans="1:121" s="50" customFormat="1" ht="13.5" customHeight="1" x14ac:dyDescent="0.25">
      <c r="A7" s="15" t="s">
        <v>2794</v>
      </c>
      <c r="B7" s="15" t="s">
        <v>2795</v>
      </c>
      <c r="C7" s="68">
        <v>8817547.6699999999</v>
      </c>
      <c r="D7" s="68">
        <v>9000000</v>
      </c>
      <c r="E7" s="68">
        <v>3750000</v>
      </c>
      <c r="F7" s="68">
        <v>4269492.5</v>
      </c>
      <c r="G7" s="68">
        <v>519492.5</v>
      </c>
      <c r="H7" s="68">
        <v>13.853133333333334</v>
      </c>
      <c r="I7" s="72" t="s">
        <v>2846</v>
      </c>
      <c r="J7" s="68">
        <v>2675608</v>
      </c>
      <c r="K7" s="68">
        <v>2500000</v>
      </c>
      <c r="L7" s="68">
        <v>1041666.6666666666</v>
      </c>
      <c r="M7" s="68">
        <v>452965.81</v>
      </c>
      <c r="N7" s="68">
        <v>-588700.85666666669</v>
      </c>
      <c r="O7" s="68">
        <v>-56.515282239999998</v>
      </c>
      <c r="P7" s="72" t="s">
        <v>2847</v>
      </c>
      <c r="Q7" s="68">
        <v>37282.67</v>
      </c>
      <c r="R7" s="68">
        <v>77700</v>
      </c>
      <c r="S7" s="68">
        <v>32375</v>
      </c>
      <c r="T7" s="68">
        <v>63841</v>
      </c>
      <c r="U7" s="68">
        <v>31466</v>
      </c>
      <c r="V7" s="68">
        <v>97.192277992277994</v>
      </c>
      <c r="W7" s="72" t="s">
        <v>2846</v>
      </c>
      <c r="X7" s="68">
        <v>36006.67</v>
      </c>
      <c r="Y7" s="68">
        <v>0</v>
      </c>
      <c r="Z7" s="68">
        <v>0</v>
      </c>
      <c r="AA7" s="68">
        <v>73156</v>
      </c>
      <c r="AB7" s="68">
        <v>73156</v>
      </c>
      <c r="AC7" s="73"/>
      <c r="AD7" s="72" t="s">
        <v>2846</v>
      </c>
      <c r="AE7" s="68">
        <v>96442.67</v>
      </c>
      <c r="AF7" s="68">
        <v>98891.44</v>
      </c>
      <c r="AG7" s="68">
        <v>41204.76666666667</v>
      </c>
      <c r="AH7" s="68">
        <v>50645</v>
      </c>
      <c r="AI7" s="68">
        <v>9440.2333333333336</v>
      </c>
      <c r="AJ7" s="68">
        <v>22.910537049516115</v>
      </c>
      <c r="AK7" s="72" t="s">
        <v>2846</v>
      </c>
      <c r="AL7" s="68">
        <v>5122.67</v>
      </c>
      <c r="AM7" s="68">
        <v>15000</v>
      </c>
      <c r="AN7" s="68">
        <v>6250</v>
      </c>
      <c r="AO7" s="68">
        <v>12503</v>
      </c>
      <c r="AP7" s="68">
        <v>6253</v>
      </c>
      <c r="AQ7" s="68">
        <v>100.048</v>
      </c>
      <c r="AR7" s="72" t="s">
        <v>2846</v>
      </c>
      <c r="AS7" s="68">
        <v>343360</v>
      </c>
      <c r="AT7" s="68">
        <v>411051.3</v>
      </c>
      <c r="AU7" s="68">
        <v>171271.375</v>
      </c>
      <c r="AV7" s="68">
        <v>177489</v>
      </c>
      <c r="AW7" s="68">
        <v>6217.625</v>
      </c>
      <c r="AX7" s="68">
        <v>3.6302768048659622</v>
      </c>
      <c r="AY7" s="72" t="s">
        <v>2846</v>
      </c>
      <c r="AZ7" s="68">
        <v>101669.67</v>
      </c>
      <c r="BA7" s="68">
        <v>100000</v>
      </c>
      <c r="BB7" s="68">
        <v>41666.666666666664</v>
      </c>
      <c r="BC7" s="68">
        <v>57618.75</v>
      </c>
      <c r="BD7" s="68">
        <v>15952.083333333332</v>
      </c>
      <c r="BE7" s="68">
        <v>38.284999999999997</v>
      </c>
      <c r="BF7" s="72" t="s">
        <v>2846</v>
      </c>
      <c r="BG7" s="68">
        <v>73592</v>
      </c>
      <c r="BH7" s="68">
        <v>104514</v>
      </c>
      <c r="BI7" s="68">
        <v>43547.5</v>
      </c>
      <c r="BJ7" s="68">
        <v>20982</v>
      </c>
      <c r="BK7" s="68">
        <v>-22565.5</v>
      </c>
      <c r="BL7" s="68">
        <v>-51.81812962856651</v>
      </c>
      <c r="BM7" s="72" t="s">
        <v>2847</v>
      </c>
      <c r="BN7" s="68">
        <v>312058.67</v>
      </c>
      <c r="BO7" s="68">
        <v>300000</v>
      </c>
      <c r="BP7" s="68">
        <v>125000</v>
      </c>
      <c r="BQ7" s="68">
        <v>153731</v>
      </c>
      <c r="BR7" s="68">
        <v>28731</v>
      </c>
      <c r="BS7" s="68">
        <v>22.9848</v>
      </c>
      <c r="BT7" s="72" t="s">
        <v>2846</v>
      </c>
      <c r="BU7" s="68">
        <v>0</v>
      </c>
      <c r="BV7" s="68">
        <v>0</v>
      </c>
      <c r="BW7" s="68">
        <v>0</v>
      </c>
      <c r="BX7" s="68">
        <v>11997</v>
      </c>
      <c r="BY7" s="68">
        <v>11997</v>
      </c>
      <c r="BZ7" s="73"/>
      <c r="CA7" s="72" t="s">
        <v>2846</v>
      </c>
      <c r="CB7" s="68">
        <v>159092</v>
      </c>
      <c r="CC7" s="68">
        <v>146953</v>
      </c>
      <c r="CD7" s="68">
        <v>61230.416666666672</v>
      </c>
      <c r="CE7" s="68">
        <v>76832</v>
      </c>
      <c r="CF7" s="68">
        <v>15601.583333333334</v>
      </c>
      <c r="CG7" s="68">
        <v>25.480119493987871</v>
      </c>
      <c r="CH7" s="72" t="s">
        <v>2846</v>
      </c>
      <c r="CI7" s="68">
        <v>25508</v>
      </c>
      <c r="CJ7" s="68">
        <v>25000</v>
      </c>
      <c r="CK7" s="68">
        <v>10416.666666666666</v>
      </c>
      <c r="CL7" s="68">
        <v>10248</v>
      </c>
      <c r="CM7" s="68">
        <v>-168.66666666666669</v>
      </c>
      <c r="CN7" s="68">
        <v>-1.6192</v>
      </c>
      <c r="CO7" s="72" t="s">
        <v>2847</v>
      </c>
      <c r="CP7" s="68">
        <v>4140</v>
      </c>
      <c r="CQ7" s="68">
        <v>0</v>
      </c>
      <c r="CR7" s="68">
        <v>0</v>
      </c>
      <c r="CS7" s="68">
        <v>0</v>
      </c>
      <c r="CT7" s="68">
        <v>0</v>
      </c>
      <c r="CU7" s="73"/>
      <c r="CV7" s="72" t="s">
        <v>2846</v>
      </c>
      <c r="CW7" s="68">
        <v>116285.33</v>
      </c>
      <c r="CX7" s="68">
        <v>120001</v>
      </c>
      <c r="CY7" s="68">
        <v>50000.416666666672</v>
      </c>
      <c r="CZ7" s="68">
        <v>31164</v>
      </c>
      <c r="DA7" s="68">
        <v>-18836.416666666668</v>
      </c>
      <c r="DB7" s="68">
        <v>-37.672519395671706</v>
      </c>
      <c r="DC7" s="72" t="s">
        <v>2847</v>
      </c>
      <c r="DD7" s="68">
        <v>6636</v>
      </c>
      <c r="DE7" s="68">
        <v>10000</v>
      </c>
      <c r="DF7" s="68">
        <v>4166.6666666666661</v>
      </c>
      <c r="DG7" s="68">
        <v>12967</v>
      </c>
      <c r="DH7" s="68">
        <v>8800.3333333333321</v>
      </c>
      <c r="DI7" s="68">
        <v>211.208</v>
      </c>
      <c r="DJ7" s="72" t="s">
        <v>2846</v>
      </c>
      <c r="DK7" s="15">
        <f t="shared" si="0"/>
        <v>12810352.02</v>
      </c>
      <c r="DL7" s="15">
        <f t="shared" si="0"/>
        <v>12909110.74</v>
      </c>
      <c r="DM7" s="15">
        <f t="shared" si="1"/>
        <v>5378796.1416666685</v>
      </c>
      <c r="DN7" s="15">
        <f t="shared" si="2"/>
        <v>5475632.0599999996</v>
      </c>
      <c r="DO7" s="15">
        <f t="shared" si="3"/>
        <v>96835.918333331123</v>
      </c>
      <c r="DP7" s="15">
        <f t="shared" si="4"/>
        <v>1.8003269836384921</v>
      </c>
      <c r="DQ7" s="15" t="s">
        <v>2846</v>
      </c>
    </row>
    <row r="8" spans="1:121" s="50" customFormat="1" ht="13.5" customHeight="1" x14ac:dyDescent="0.25">
      <c r="A8" s="15" t="s">
        <v>2797</v>
      </c>
      <c r="B8" s="15" t="s">
        <v>2798</v>
      </c>
      <c r="C8" s="68">
        <v>197479645.22</v>
      </c>
      <c r="D8" s="68">
        <v>230000000</v>
      </c>
      <c r="E8" s="68">
        <v>95833333.333333328</v>
      </c>
      <c r="F8" s="68">
        <v>88898785.030000001</v>
      </c>
      <c r="G8" s="68">
        <v>-6934548.3033333328</v>
      </c>
      <c r="H8" s="68">
        <v>-7.2360504034782611</v>
      </c>
      <c r="I8" s="72" t="s">
        <v>2847</v>
      </c>
      <c r="J8" s="68">
        <v>33955012.310000002</v>
      </c>
      <c r="K8" s="68">
        <v>38000000</v>
      </c>
      <c r="L8" s="68">
        <v>15833333.333333334</v>
      </c>
      <c r="M8" s="68">
        <v>13560897.42</v>
      </c>
      <c r="N8" s="68">
        <v>-2272435.9133333331</v>
      </c>
      <c r="O8" s="68">
        <v>-14.352226821052632</v>
      </c>
      <c r="P8" s="72" t="s">
        <v>2847</v>
      </c>
      <c r="Q8" s="68">
        <v>6664927.2699999996</v>
      </c>
      <c r="R8" s="68">
        <v>6505400</v>
      </c>
      <c r="S8" s="68">
        <v>2710583.333333333</v>
      </c>
      <c r="T8" s="68">
        <v>2863257.15</v>
      </c>
      <c r="U8" s="68">
        <v>152673.81666666668</v>
      </c>
      <c r="V8" s="68">
        <v>5.6325077627816889</v>
      </c>
      <c r="W8" s="72" t="s">
        <v>2846</v>
      </c>
      <c r="X8" s="68">
        <v>4821047.3899999997</v>
      </c>
      <c r="Y8" s="68">
        <v>5840000</v>
      </c>
      <c r="Z8" s="68">
        <v>2433333.333333333</v>
      </c>
      <c r="AA8" s="68">
        <v>2224007.7000000002</v>
      </c>
      <c r="AB8" s="68">
        <v>-209325.63333333333</v>
      </c>
      <c r="AC8" s="68">
        <v>-8.6024232876712325</v>
      </c>
      <c r="AD8" s="72" t="s">
        <v>2847</v>
      </c>
      <c r="AE8" s="68">
        <v>4592254.66</v>
      </c>
      <c r="AF8" s="68">
        <v>4976675.8899999997</v>
      </c>
      <c r="AG8" s="68">
        <v>2073614.9541666666</v>
      </c>
      <c r="AH8" s="68">
        <v>2255323.98</v>
      </c>
      <c r="AI8" s="68">
        <v>181709.02583333335</v>
      </c>
      <c r="AJ8" s="68">
        <v>8.7629106584234471</v>
      </c>
      <c r="AK8" s="72" t="s">
        <v>2846</v>
      </c>
      <c r="AL8" s="68">
        <v>4538172.47</v>
      </c>
      <c r="AM8" s="68">
        <v>4500000</v>
      </c>
      <c r="AN8" s="68">
        <v>1875000</v>
      </c>
      <c r="AO8" s="68">
        <v>1845022.18</v>
      </c>
      <c r="AP8" s="68">
        <v>-29977.82</v>
      </c>
      <c r="AQ8" s="68">
        <v>-1.5988170666666668</v>
      </c>
      <c r="AR8" s="72" t="s">
        <v>2847</v>
      </c>
      <c r="AS8" s="68">
        <v>7026614.6699999999</v>
      </c>
      <c r="AT8" s="68">
        <v>8200000</v>
      </c>
      <c r="AU8" s="68">
        <v>3416666.6666666665</v>
      </c>
      <c r="AV8" s="68">
        <v>3461617.55</v>
      </c>
      <c r="AW8" s="68">
        <v>44950.883333333331</v>
      </c>
      <c r="AX8" s="68">
        <v>1.3156356097560977</v>
      </c>
      <c r="AY8" s="72" t="s">
        <v>2846</v>
      </c>
      <c r="AZ8" s="68">
        <v>8653918.6699999999</v>
      </c>
      <c r="BA8" s="68">
        <v>7950000</v>
      </c>
      <c r="BB8" s="68">
        <v>3312500</v>
      </c>
      <c r="BC8" s="68">
        <v>3708181.72</v>
      </c>
      <c r="BD8" s="68">
        <v>395681.72</v>
      </c>
      <c r="BE8" s="68">
        <v>11.945108528301887</v>
      </c>
      <c r="BF8" s="72" t="s">
        <v>2846</v>
      </c>
      <c r="BG8" s="68">
        <v>6316288.25</v>
      </c>
      <c r="BH8" s="68">
        <v>6600699</v>
      </c>
      <c r="BI8" s="68">
        <v>2750291.25</v>
      </c>
      <c r="BJ8" s="68">
        <v>2516575.0200000005</v>
      </c>
      <c r="BK8" s="68">
        <v>-233716.23</v>
      </c>
      <c r="BL8" s="68">
        <v>-8.4978719981020188</v>
      </c>
      <c r="BM8" s="72" t="s">
        <v>2847</v>
      </c>
      <c r="BN8" s="68">
        <v>5777597.4400000004</v>
      </c>
      <c r="BO8" s="68">
        <v>5500000</v>
      </c>
      <c r="BP8" s="68">
        <v>2291666.6666666665</v>
      </c>
      <c r="BQ8" s="68">
        <v>2709754.19</v>
      </c>
      <c r="BR8" s="68">
        <v>418087.52333333337</v>
      </c>
      <c r="BS8" s="68">
        <v>18.243819200000001</v>
      </c>
      <c r="BT8" s="72" t="s">
        <v>2846</v>
      </c>
      <c r="BU8" s="68">
        <v>3662724.27</v>
      </c>
      <c r="BV8" s="68">
        <v>4100000</v>
      </c>
      <c r="BW8" s="68">
        <v>1708333.3333333333</v>
      </c>
      <c r="BX8" s="68">
        <v>2338839</v>
      </c>
      <c r="BY8" s="68">
        <v>630505.66666666663</v>
      </c>
      <c r="BZ8" s="68">
        <v>36.907648780487804</v>
      </c>
      <c r="CA8" s="72" t="s">
        <v>2846</v>
      </c>
      <c r="CB8" s="68">
        <v>4989834.01</v>
      </c>
      <c r="CC8" s="68">
        <v>4908288.07</v>
      </c>
      <c r="CD8" s="68">
        <v>2045120.0291666666</v>
      </c>
      <c r="CE8" s="68">
        <v>2185284.65</v>
      </c>
      <c r="CF8" s="68">
        <v>140164.62083333335</v>
      </c>
      <c r="CG8" s="68">
        <v>6.8536134228975687</v>
      </c>
      <c r="CH8" s="72" t="s">
        <v>2846</v>
      </c>
      <c r="CI8" s="68">
        <v>1599573.15</v>
      </c>
      <c r="CJ8" s="68">
        <v>1800000</v>
      </c>
      <c r="CK8" s="68">
        <v>750000</v>
      </c>
      <c r="CL8" s="68">
        <v>713439.74</v>
      </c>
      <c r="CM8" s="68">
        <v>-36560.26</v>
      </c>
      <c r="CN8" s="68">
        <v>-4.8747013333333342</v>
      </c>
      <c r="CO8" s="72" t="s">
        <v>2847</v>
      </c>
      <c r="CP8" s="68">
        <v>7394151.8600000003</v>
      </c>
      <c r="CQ8" s="68">
        <v>7720043</v>
      </c>
      <c r="CR8" s="68">
        <v>3216684.5833333335</v>
      </c>
      <c r="CS8" s="68">
        <v>3156832.61</v>
      </c>
      <c r="CT8" s="68">
        <v>-59851.973333333335</v>
      </c>
      <c r="CU8" s="68">
        <v>-1.8606727449575085</v>
      </c>
      <c r="CV8" s="72" t="s">
        <v>2847</v>
      </c>
      <c r="CW8" s="68">
        <v>4299860.07</v>
      </c>
      <c r="CX8" s="68">
        <v>4170000</v>
      </c>
      <c r="CY8" s="68">
        <v>1737500</v>
      </c>
      <c r="CZ8" s="68">
        <v>1685610.91</v>
      </c>
      <c r="DA8" s="68">
        <v>-51889.09</v>
      </c>
      <c r="DB8" s="68">
        <v>-2.9864224460431656</v>
      </c>
      <c r="DC8" s="72" t="s">
        <v>2847</v>
      </c>
      <c r="DD8" s="68">
        <v>5598866.5</v>
      </c>
      <c r="DE8" s="68">
        <v>5300000</v>
      </c>
      <c r="DF8" s="68">
        <v>2208333.333333333</v>
      </c>
      <c r="DG8" s="68">
        <v>2324803.7600000002</v>
      </c>
      <c r="DH8" s="68">
        <v>116470.42666666667</v>
      </c>
      <c r="DI8" s="68">
        <v>5.2741325283018874</v>
      </c>
      <c r="DJ8" s="72" t="s">
        <v>2846</v>
      </c>
      <c r="DK8" s="15">
        <f t="shared" ref="DK8:DN15" si="5">C9+J8+Q8+X8+AE8+AL8+AS8+AZ8+BG8+BN8+BU8+CB8+CI8+CP8+CW8+DD8</f>
        <v>263951194.42999998</v>
      </c>
      <c r="DL8" s="15">
        <f t="shared" si="5"/>
        <v>270071105.95999998</v>
      </c>
      <c r="DM8" s="15">
        <f t="shared" si="1"/>
        <v>144196294.15000001</v>
      </c>
      <c r="DN8" s="15">
        <f t="shared" si="2"/>
        <v>136448232.61000001</v>
      </c>
      <c r="DO8" s="15">
        <f t="shared" si="3"/>
        <v>-7748061.5399999917</v>
      </c>
      <c r="DP8" s="15">
        <f t="shared" si="4"/>
        <v>-5.3732736931089784</v>
      </c>
      <c r="DQ8" s="15" t="s">
        <v>2847</v>
      </c>
    </row>
    <row r="9" spans="1:121" s="50" customFormat="1" ht="13.5" customHeight="1" x14ac:dyDescent="0.25">
      <c r="A9" s="15" t="s">
        <v>2799</v>
      </c>
      <c r="B9" s="15" t="s">
        <v>2800</v>
      </c>
      <c r="C9" s="68">
        <v>154060351.44</v>
      </c>
      <c r="D9" s="68">
        <v>154000000</v>
      </c>
      <c r="E9" s="68">
        <v>64166666.666666664</v>
      </c>
      <c r="F9" s="68">
        <v>49348718.190000005</v>
      </c>
      <c r="G9" s="68">
        <v>-14817948.476666667</v>
      </c>
      <c r="H9" s="68">
        <v>-23.092906716883114</v>
      </c>
      <c r="I9" s="72" t="s">
        <v>2847</v>
      </c>
      <c r="J9" s="68">
        <v>41567402.670000002</v>
      </c>
      <c r="K9" s="68">
        <v>40000000</v>
      </c>
      <c r="L9" s="68">
        <v>16666666.666666666</v>
      </c>
      <c r="M9" s="68">
        <v>15764961.690000001</v>
      </c>
      <c r="N9" s="68">
        <v>-901704.97666666668</v>
      </c>
      <c r="O9" s="68">
        <v>-5.4102298600000003</v>
      </c>
      <c r="P9" s="72" t="s">
        <v>2847</v>
      </c>
      <c r="Q9" s="68">
        <v>4431103.0199999996</v>
      </c>
      <c r="R9" s="68">
        <v>4478200</v>
      </c>
      <c r="S9" s="68">
        <v>1865916.6666666667</v>
      </c>
      <c r="T9" s="68">
        <v>2175191.75</v>
      </c>
      <c r="U9" s="68">
        <v>309275.08333333337</v>
      </c>
      <c r="V9" s="68">
        <v>16.574967620919118</v>
      </c>
      <c r="W9" s="72" t="s">
        <v>2846</v>
      </c>
      <c r="X9" s="68">
        <v>3235438.66</v>
      </c>
      <c r="Y9" s="68">
        <v>3760000</v>
      </c>
      <c r="Z9" s="68">
        <v>1566666.6666666667</v>
      </c>
      <c r="AA9" s="68">
        <v>1170781.24</v>
      </c>
      <c r="AB9" s="68">
        <v>-395885.42666666664</v>
      </c>
      <c r="AC9" s="68">
        <v>-25.269282553191488</v>
      </c>
      <c r="AD9" s="72" t="s">
        <v>2847</v>
      </c>
      <c r="AE9" s="68">
        <v>2193197.36</v>
      </c>
      <c r="AF9" s="68">
        <v>2592303.2799999998</v>
      </c>
      <c r="AG9" s="68">
        <v>1080126.3666666667</v>
      </c>
      <c r="AH9" s="68">
        <v>1353887.45</v>
      </c>
      <c r="AI9" s="68">
        <v>273761.08333333331</v>
      </c>
      <c r="AJ9" s="68">
        <v>25.3452829022382</v>
      </c>
      <c r="AK9" s="72" t="s">
        <v>2846</v>
      </c>
      <c r="AL9" s="68">
        <v>985868.1</v>
      </c>
      <c r="AM9" s="68">
        <v>1000000</v>
      </c>
      <c r="AN9" s="68">
        <v>416666.66666666669</v>
      </c>
      <c r="AO9" s="68">
        <v>370771.21</v>
      </c>
      <c r="AP9" s="68">
        <v>-45895.456666666672</v>
      </c>
      <c r="AQ9" s="68">
        <v>-11.014909599999999</v>
      </c>
      <c r="AR9" s="72" t="s">
        <v>2847</v>
      </c>
      <c r="AS9" s="68">
        <v>7784069.6600000001</v>
      </c>
      <c r="AT9" s="68">
        <v>8270639.21</v>
      </c>
      <c r="AU9" s="68">
        <v>3446099.6708333334</v>
      </c>
      <c r="AV9" s="68">
        <v>1913692.9999999998</v>
      </c>
      <c r="AW9" s="68">
        <v>-1532406.6708333334</v>
      </c>
      <c r="AX9" s="68">
        <v>-44.46785691670862</v>
      </c>
      <c r="AY9" s="72" t="s">
        <v>2847</v>
      </c>
      <c r="AZ9" s="68">
        <v>2179048.48</v>
      </c>
      <c r="BA9" s="68">
        <v>2025000</v>
      </c>
      <c r="BB9" s="68">
        <v>843750</v>
      </c>
      <c r="BC9" s="68">
        <v>785708.36999999988</v>
      </c>
      <c r="BD9" s="68">
        <v>-58041.63</v>
      </c>
      <c r="BE9" s="68">
        <v>-6.8790079999999998</v>
      </c>
      <c r="BF9" s="72" t="s">
        <v>2847</v>
      </c>
      <c r="BG9" s="68">
        <v>1454929.09</v>
      </c>
      <c r="BH9" s="68">
        <v>1390360</v>
      </c>
      <c r="BI9" s="68">
        <v>579316.66666666674</v>
      </c>
      <c r="BJ9" s="68">
        <v>640896.19999999995</v>
      </c>
      <c r="BK9" s="68">
        <v>61579.533333333333</v>
      </c>
      <c r="BL9" s="68">
        <v>10.629684398285336</v>
      </c>
      <c r="BM9" s="72" t="s">
        <v>2846</v>
      </c>
      <c r="BN9" s="68">
        <v>3999460.83</v>
      </c>
      <c r="BO9" s="68">
        <v>2000000</v>
      </c>
      <c r="BP9" s="68">
        <v>833333.33333333337</v>
      </c>
      <c r="BQ9" s="68">
        <v>1566392.98</v>
      </c>
      <c r="BR9" s="68">
        <v>733059.64666666661</v>
      </c>
      <c r="BS9" s="68">
        <v>87.967157599999993</v>
      </c>
      <c r="BT9" s="72" t="s">
        <v>2846</v>
      </c>
      <c r="BU9" s="68">
        <v>3352232.17</v>
      </c>
      <c r="BV9" s="68">
        <v>2950000</v>
      </c>
      <c r="BW9" s="68">
        <v>1229166.6666666665</v>
      </c>
      <c r="BX9" s="68">
        <v>1937756.68</v>
      </c>
      <c r="BY9" s="68">
        <v>708590.01333333331</v>
      </c>
      <c r="BZ9" s="68">
        <v>57.648001084745758</v>
      </c>
      <c r="CA9" s="72" t="s">
        <v>2846</v>
      </c>
      <c r="CB9" s="68">
        <v>1962301.49</v>
      </c>
      <c r="CC9" s="68">
        <v>1999157.58</v>
      </c>
      <c r="CD9" s="68">
        <v>832982.32499999995</v>
      </c>
      <c r="CE9" s="68">
        <v>657539.23999999976</v>
      </c>
      <c r="CF9" s="68">
        <v>-175443.08499999999</v>
      </c>
      <c r="CG9" s="68">
        <v>-21.0620417426024</v>
      </c>
      <c r="CH9" s="72" t="s">
        <v>2847</v>
      </c>
      <c r="CI9" s="68">
        <v>413189.84</v>
      </c>
      <c r="CJ9" s="68">
        <v>402000</v>
      </c>
      <c r="CK9" s="68">
        <v>167500</v>
      </c>
      <c r="CL9" s="68">
        <v>287230.32</v>
      </c>
      <c r="CM9" s="68">
        <v>119730.32</v>
      </c>
      <c r="CN9" s="68">
        <v>71.480788059701496</v>
      </c>
      <c r="CO9" s="72" t="s">
        <v>2846</v>
      </c>
      <c r="CP9" s="68">
        <v>3182445.97</v>
      </c>
      <c r="CQ9" s="68">
        <v>3890057.96</v>
      </c>
      <c r="CR9" s="68">
        <v>1620857.4833333334</v>
      </c>
      <c r="CS9" s="68">
        <v>1827074.5299999998</v>
      </c>
      <c r="CT9" s="68">
        <v>206217.04666666666</v>
      </c>
      <c r="CU9" s="68">
        <v>12.72271305695404</v>
      </c>
      <c r="CV9" s="72" t="s">
        <v>2846</v>
      </c>
      <c r="CW9" s="68">
        <v>1572719.21</v>
      </c>
      <c r="CX9" s="68">
        <v>1660000</v>
      </c>
      <c r="CY9" s="68">
        <v>691666.66666666674</v>
      </c>
      <c r="CZ9" s="68">
        <v>573953.73</v>
      </c>
      <c r="DA9" s="68">
        <v>-117712.93666666666</v>
      </c>
      <c r="DB9" s="68">
        <v>-17.0187378313253</v>
      </c>
      <c r="DC9" s="72" t="s">
        <v>2847</v>
      </c>
      <c r="DD9" s="68">
        <v>1371353.94</v>
      </c>
      <c r="DE9" s="68">
        <v>1300000</v>
      </c>
      <c r="DF9" s="68">
        <v>541666.66666666674</v>
      </c>
      <c r="DG9" s="68">
        <v>540909.66999999981</v>
      </c>
      <c r="DH9" s="68">
        <v>-756.99666666666678</v>
      </c>
      <c r="DI9" s="68">
        <v>-0.13975323076923077</v>
      </c>
      <c r="DJ9" s="72" t="s">
        <v>2847</v>
      </c>
      <c r="DK9" s="15">
        <f t="shared" si="5"/>
        <v>90170098.929999992</v>
      </c>
      <c r="DL9" s="15">
        <f t="shared" si="5"/>
        <v>87717718.029999986</v>
      </c>
      <c r="DM9" s="15">
        <f t="shared" si="1"/>
        <v>96549049.17916669</v>
      </c>
      <c r="DN9" s="15">
        <f t="shared" si="2"/>
        <v>80915466.250000015</v>
      </c>
      <c r="DO9" s="15">
        <f t="shared" si="3"/>
        <v>-15633582.929166675</v>
      </c>
      <c r="DP9" s="15">
        <f t="shared" si="4"/>
        <v>-16.192373785220127</v>
      </c>
      <c r="DQ9" s="15" t="s">
        <v>2847</v>
      </c>
    </row>
    <row r="10" spans="1:121" s="50" customFormat="1" ht="13.5" customHeight="1" x14ac:dyDescent="0.25">
      <c r="A10" s="15" t="s">
        <v>2801</v>
      </c>
      <c r="B10" s="15" t="s">
        <v>2802</v>
      </c>
      <c r="C10" s="68">
        <v>10485338.439999999</v>
      </c>
      <c r="D10" s="68">
        <v>10000000</v>
      </c>
      <c r="E10" s="68">
        <v>4166666.6666666665</v>
      </c>
      <c r="F10" s="68">
        <v>3520956.6</v>
      </c>
      <c r="G10" s="68">
        <v>-645710.06666666665</v>
      </c>
      <c r="H10" s="68">
        <v>-15.497041599999999</v>
      </c>
      <c r="I10" s="72" t="s">
        <v>2847</v>
      </c>
      <c r="J10" s="68">
        <v>1250509.33</v>
      </c>
      <c r="K10" s="68">
        <v>500000</v>
      </c>
      <c r="L10" s="68">
        <v>208333.33333333334</v>
      </c>
      <c r="M10" s="68">
        <v>196651</v>
      </c>
      <c r="N10" s="68">
        <v>-11682.333333333334</v>
      </c>
      <c r="O10" s="68">
        <v>-5.6075200000000001</v>
      </c>
      <c r="P10" s="72" t="s">
        <v>2847</v>
      </c>
      <c r="Q10" s="68">
        <v>73957.27</v>
      </c>
      <c r="R10" s="68">
        <v>65000</v>
      </c>
      <c r="S10" s="68">
        <v>27083.333333333336</v>
      </c>
      <c r="T10" s="68">
        <v>29473.119999999999</v>
      </c>
      <c r="U10" s="68">
        <v>2389.7866666666669</v>
      </c>
      <c r="V10" s="68">
        <v>8.8238276923076917</v>
      </c>
      <c r="W10" s="72" t="s">
        <v>2846</v>
      </c>
      <c r="X10" s="68">
        <v>191321.42</v>
      </c>
      <c r="Y10" s="68">
        <v>505000</v>
      </c>
      <c r="Z10" s="68">
        <v>210416.66666666669</v>
      </c>
      <c r="AA10" s="68">
        <v>116349</v>
      </c>
      <c r="AB10" s="68">
        <v>-94067.666666666672</v>
      </c>
      <c r="AC10" s="68">
        <v>-44.705425742574256</v>
      </c>
      <c r="AD10" s="72" t="s">
        <v>2847</v>
      </c>
      <c r="AE10" s="68">
        <v>168633.33</v>
      </c>
      <c r="AF10" s="68">
        <v>180643</v>
      </c>
      <c r="AG10" s="68">
        <v>75267.916666666672</v>
      </c>
      <c r="AH10" s="68">
        <v>69308.5</v>
      </c>
      <c r="AI10" s="68">
        <v>-5959.416666666667</v>
      </c>
      <c r="AJ10" s="68">
        <v>-7.9176054427794043</v>
      </c>
      <c r="AK10" s="72" t="s">
        <v>2847</v>
      </c>
      <c r="AL10" s="68">
        <v>2238.66</v>
      </c>
      <c r="AM10" s="68">
        <v>3500</v>
      </c>
      <c r="AN10" s="68">
        <v>1458.3333333333333</v>
      </c>
      <c r="AO10" s="68">
        <v>3766</v>
      </c>
      <c r="AP10" s="68">
        <v>2307.6666666666661</v>
      </c>
      <c r="AQ10" s="68">
        <v>158.23999999999998</v>
      </c>
      <c r="AR10" s="72" t="s">
        <v>2846</v>
      </c>
      <c r="AS10" s="68">
        <v>3907928</v>
      </c>
      <c r="AT10" s="68">
        <v>3479546.4</v>
      </c>
      <c r="AU10" s="68">
        <v>1449811</v>
      </c>
      <c r="AV10" s="68">
        <v>463534</v>
      </c>
      <c r="AW10" s="68">
        <v>-986277</v>
      </c>
      <c r="AX10" s="68">
        <v>-68.027970542367243</v>
      </c>
      <c r="AY10" s="72" t="s">
        <v>2847</v>
      </c>
      <c r="AZ10" s="68">
        <v>760938.67</v>
      </c>
      <c r="BA10" s="68">
        <v>640000</v>
      </c>
      <c r="BB10" s="68">
        <v>266666.66666666669</v>
      </c>
      <c r="BC10" s="68">
        <v>104241</v>
      </c>
      <c r="BD10" s="68">
        <v>-162425.66666666669</v>
      </c>
      <c r="BE10" s="68">
        <v>-60.909624999999998</v>
      </c>
      <c r="BF10" s="72" t="s">
        <v>2847</v>
      </c>
      <c r="BG10" s="68">
        <v>60470.66</v>
      </c>
      <c r="BH10" s="68">
        <v>57514</v>
      </c>
      <c r="BI10" s="68">
        <v>23964.166666666668</v>
      </c>
      <c r="BJ10" s="68">
        <v>20536</v>
      </c>
      <c r="BK10" s="68">
        <v>-3428.1666666666665</v>
      </c>
      <c r="BL10" s="68">
        <v>-14.305386514587752</v>
      </c>
      <c r="BM10" s="72" t="s">
        <v>2847</v>
      </c>
      <c r="BN10" s="68">
        <v>121149.64</v>
      </c>
      <c r="BO10" s="68">
        <v>70000</v>
      </c>
      <c r="BP10" s="68">
        <v>29166.666666666668</v>
      </c>
      <c r="BQ10" s="68">
        <v>12028</v>
      </c>
      <c r="BR10" s="68">
        <v>-17138.666666666668</v>
      </c>
      <c r="BS10" s="68">
        <v>-58.761142857142858</v>
      </c>
      <c r="BT10" s="72" t="s">
        <v>2847</v>
      </c>
      <c r="BU10" s="68">
        <v>163890.67000000001</v>
      </c>
      <c r="BV10" s="68">
        <v>65000</v>
      </c>
      <c r="BW10" s="68">
        <v>27083.333333333336</v>
      </c>
      <c r="BX10" s="68">
        <v>96951</v>
      </c>
      <c r="BY10" s="68">
        <v>69867.666666666672</v>
      </c>
      <c r="BZ10" s="68">
        <v>257.97292307692305</v>
      </c>
      <c r="CA10" s="72" t="s">
        <v>2846</v>
      </c>
      <c r="CB10" s="68">
        <v>2833916.66</v>
      </c>
      <c r="CC10" s="68">
        <v>2905155.5</v>
      </c>
      <c r="CD10" s="68">
        <v>1210481.4583333333</v>
      </c>
      <c r="CE10" s="68">
        <v>367047.54000000004</v>
      </c>
      <c r="CF10" s="68">
        <v>-843433.91833333333</v>
      </c>
      <c r="CG10" s="68">
        <v>-69.677557845010355</v>
      </c>
      <c r="CH10" s="72" t="s">
        <v>2847</v>
      </c>
      <c r="CI10" s="68">
        <v>3644</v>
      </c>
      <c r="CJ10" s="68">
        <v>4000</v>
      </c>
      <c r="CK10" s="68">
        <v>1666.6666666666665</v>
      </c>
      <c r="CL10" s="68">
        <v>1388</v>
      </c>
      <c r="CM10" s="68">
        <v>-278.66666666666663</v>
      </c>
      <c r="CN10" s="68">
        <v>-16.72</v>
      </c>
      <c r="CO10" s="72" t="s">
        <v>2847</v>
      </c>
      <c r="CP10" s="68">
        <v>1283218.67</v>
      </c>
      <c r="CQ10" s="68">
        <v>1114939</v>
      </c>
      <c r="CR10" s="68">
        <v>464557.91666666674</v>
      </c>
      <c r="CS10" s="68">
        <v>152324</v>
      </c>
      <c r="CT10" s="68">
        <v>-312233.91666666669</v>
      </c>
      <c r="CU10" s="68">
        <v>-67.21097746154723</v>
      </c>
      <c r="CV10" s="72" t="s">
        <v>2847</v>
      </c>
      <c r="CW10" s="68">
        <v>0</v>
      </c>
      <c r="CX10" s="68">
        <v>0</v>
      </c>
      <c r="CY10" s="68">
        <v>0</v>
      </c>
      <c r="CZ10" s="68">
        <v>0</v>
      </c>
      <c r="DA10" s="68">
        <v>0</v>
      </c>
      <c r="DB10" s="73"/>
      <c r="DC10" s="72" t="s">
        <v>2846</v>
      </c>
      <c r="DD10" s="68">
        <v>480</v>
      </c>
      <c r="DE10" s="68">
        <v>500</v>
      </c>
      <c r="DF10" s="68">
        <v>208.33333333333331</v>
      </c>
      <c r="DG10" s="68">
        <v>1315</v>
      </c>
      <c r="DH10" s="68">
        <v>1106.6666666666665</v>
      </c>
      <c r="DI10" s="68">
        <v>531.20000000000005</v>
      </c>
      <c r="DJ10" s="72" t="s">
        <v>2846</v>
      </c>
      <c r="DK10" s="15">
        <f t="shared" si="5"/>
        <v>148385258.03999996</v>
      </c>
      <c r="DL10" s="15">
        <f t="shared" si="5"/>
        <v>154590797.90000001</v>
      </c>
      <c r="DM10" s="15">
        <f t="shared" si="1"/>
        <v>8162832.458333334</v>
      </c>
      <c r="DN10" s="15">
        <f t="shared" si="2"/>
        <v>5155868.7600000007</v>
      </c>
      <c r="DO10" s="15">
        <f t="shared" si="3"/>
        <v>-3006963.6983333332</v>
      </c>
      <c r="DP10" s="15">
        <f t="shared" si="4"/>
        <v>-36.837258558009012</v>
      </c>
      <c r="DQ10" s="15" t="s">
        <v>2847</v>
      </c>
    </row>
    <row r="11" spans="1:121" s="50" customFormat="1" ht="13.5" customHeight="1" x14ac:dyDescent="0.25">
      <c r="A11" s="15" t="s">
        <v>2803</v>
      </c>
      <c r="B11" s="15" t="s">
        <v>2804</v>
      </c>
      <c r="C11" s="68">
        <v>137562961.06</v>
      </c>
      <c r="D11" s="68">
        <v>145000000</v>
      </c>
      <c r="E11" s="68">
        <v>60416666.666666672</v>
      </c>
      <c r="F11" s="68">
        <v>58811860.850000001</v>
      </c>
      <c r="G11" s="68">
        <v>-1604805.8166666667</v>
      </c>
      <c r="H11" s="68">
        <v>-2.6562303172413793</v>
      </c>
      <c r="I11" s="72" t="s">
        <v>2847</v>
      </c>
      <c r="J11" s="68">
        <v>45998827.119999997</v>
      </c>
      <c r="K11" s="68">
        <v>48000000</v>
      </c>
      <c r="L11" s="68">
        <v>20000000</v>
      </c>
      <c r="M11" s="68">
        <v>18103688.359999999</v>
      </c>
      <c r="N11" s="68">
        <v>-1896311.64</v>
      </c>
      <c r="O11" s="68">
        <v>-9.4815582000000003</v>
      </c>
      <c r="P11" s="72" t="s">
        <v>2847</v>
      </c>
      <c r="Q11" s="68">
        <v>5726325.9900000002</v>
      </c>
      <c r="R11" s="68">
        <v>5917600</v>
      </c>
      <c r="S11" s="68">
        <v>2465666.6666666665</v>
      </c>
      <c r="T11" s="68">
        <v>2405374</v>
      </c>
      <c r="U11" s="68">
        <v>-60292.666666666664</v>
      </c>
      <c r="V11" s="68">
        <v>-2.4452886305258894</v>
      </c>
      <c r="W11" s="72" t="s">
        <v>2847</v>
      </c>
      <c r="X11" s="68">
        <v>7059340.6900000004</v>
      </c>
      <c r="Y11" s="68">
        <v>7120000</v>
      </c>
      <c r="Z11" s="68">
        <v>2966666.666666667</v>
      </c>
      <c r="AA11" s="68">
        <v>2320212</v>
      </c>
      <c r="AB11" s="68">
        <v>-646454.66666666663</v>
      </c>
      <c r="AC11" s="68">
        <v>-21.790606741573033</v>
      </c>
      <c r="AD11" s="72" t="s">
        <v>2847</v>
      </c>
      <c r="AE11" s="68">
        <v>6131165.0499999998</v>
      </c>
      <c r="AF11" s="68">
        <v>6098170.2599999998</v>
      </c>
      <c r="AG11" s="68">
        <v>2540904.2749999999</v>
      </c>
      <c r="AH11" s="68">
        <v>1871691.74</v>
      </c>
      <c r="AI11" s="68">
        <v>-669212.53500000003</v>
      </c>
      <c r="AJ11" s="68">
        <v>-26.337573657708926</v>
      </c>
      <c r="AK11" s="72" t="s">
        <v>2847</v>
      </c>
      <c r="AL11" s="68">
        <v>1804990.66</v>
      </c>
      <c r="AM11" s="68">
        <v>1866000</v>
      </c>
      <c r="AN11" s="68">
        <v>777500</v>
      </c>
      <c r="AO11" s="68">
        <v>930541.5</v>
      </c>
      <c r="AP11" s="68">
        <v>153041.5</v>
      </c>
      <c r="AQ11" s="68">
        <v>19.68379421221865</v>
      </c>
      <c r="AR11" s="72" t="s">
        <v>2846</v>
      </c>
      <c r="AS11" s="68">
        <v>14104837.35</v>
      </c>
      <c r="AT11" s="68">
        <v>17998705.800000001</v>
      </c>
      <c r="AU11" s="68">
        <v>7499460.75</v>
      </c>
      <c r="AV11" s="68">
        <v>7777193.96</v>
      </c>
      <c r="AW11" s="68">
        <v>277733.21000000002</v>
      </c>
      <c r="AX11" s="68">
        <v>3.7033757393823286</v>
      </c>
      <c r="AY11" s="72" t="s">
        <v>2846</v>
      </c>
      <c r="AZ11" s="68">
        <v>5417381.6699999999</v>
      </c>
      <c r="BA11" s="68">
        <v>5690000</v>
      </c>
      <c r="BB11" s="68">
        <v>2370833.333333333</v>
      </c>
      <c r="BC11" s="68">
        <v>2516949.4299999997</v>
      </c>
      <c r="BD11" s="68">
        <v>146116.09666666665</v>
      </c>
      <c r="BE11" s="68">
        <v>6.1630691036906855</v>
      </c>
      <c r="BF11" s="72" t="s">
        <v>2846</v>
      </c>
      <c r="BG11" s="68">
        <v>3441678.66</v>
      </c>
      <c r="BH11" s="68">
        <v>3858453</v>
      </c>
      <c r="BI11" s="68">
        <v>1607688.75</v>
      </c>
      <c r="BJ11" s="68">
        <v>1437081</v>
      </c>
      <c r="BK11" s="68">
        <v>-170607.75</v>
      </c>
      <c r="BL11" s="68">
        <v>-10.611988794472811</v>
      </c>
      <c r="BM11" s="72" t="s">
        <v>2847</v>
      </c>
      <c r="BN11" s="68">
        <v>7468061.9500000002</v>
      </c>
      <c r="BO11" s="68">
        <v>7000000</v>
      </c>
      <c r="BP11" s="68">
        <v>2916666.666666667</v>
      </c>
      <c r="BQ11" s="68">
        <v>2705935</v>
      </c>
      <c r="BR11" s="68">
        <v>-210731.66666666666</v>
      </c>
      <c r="BS11" s="68">
        <v>-7.2250857142857141</v>
      </c>
      <c r="BT11" s="72" t="s">
        <v>2847</v>
      </c>
      <c r="BU11" s="68">
        <v>6071160</v>
      </c>
      <c r="BV11" s="68">
        <v>5930000</v>
      </c>
      <c r="BW11" s="68">
        <v>2470833.333333333</v>
      </c>
      <c r="BX11" s="68">
        <v>2648674</v>
      </c>
      <c r="BY11" s="68">
        <v>177840.66666666669</v>
      </c>
      <c r="BZ11" s="68">
        <v>7.1975986509274872</v>
      </c>
      <c r="CA11" s="72" t="s">
        <v>2846</v>
      </c>
      <c r="CB11" s="68">
        <v>12606255.449999999</v>
      </c>
      <c r="CC11" s="68">
        <v>13016113.82</v>
      </c>
      <c r="CD11" s="68">
        <v>5423380.7583333328</v>
      </c>
      <c r="CE11" s="68">
        <v>5420216</v>
      </c>
      <c r="CF11" s="68">
        <v>-3164.7583333333332</v>
      </c>
      <c r="CG11" s="68">
        <v>-5.8353976502027859E-2</v>
      </c>
      <c r="CH11" s="72" t="s">
        <v>2847</v>
      </c>
      <c r="CI11" s="68">
        <v>2194585.33</v>
      </c>
      <c r="CJ11" s="68">
        <v>2165000</v>
      </c>
      <c r="CK11" s="68">
        <v>902083.33333333337</v>
      </c>
      <c r="CL11" s="68">
        <v>751490</v>
      </c>
      <c r="CM11" s="68">
        <v>-150593.33333333334</v>
      </c>
      <c r="CN11" s="68">
        <v>-16.693949191685913</v>
      </c>
      <c r="CO11" s="72" t="s">
        <v>2847</v>
      </c>
      <c r="CP11" s="68">
        <v>8785347.9900000002</v>
      </c>
      <c r="CQ11" s="68">
        <v>10242404.390000001</v>
      </c>
      <c r="CR11" s="68">
        <v>4267668.4958333327</v>
      </c>
      <c r="CS11" s="68">
        <v>3591489</v>
      </c>
      <c r="CT11" s="68">
        <v>-676179.49583333335</v>
      </c>
      <c r="CU11" s="68">
        <v>-15.844236648031819</v>
      </c>
      <c r="CV11" s="72" t="s">
        <v>2847</v>
      </c>
      <c r="CW11" s="68">
        <v>2732370.42</v>
      </c>
      <c r="CX11" s="68">
        <v>2700000</v>
      </c>
      <c r="CY11" s="68">
        <v>1125000</v>
      </c>
      <c r="CZ11" s="68">
        <v>997147</v>
      </c>
      <c r="DA11" s="68">
        <v>-127853</v>
      </c>
      <c r="DB11" s="68">
        <v>-11.364711111111111</v>
      </c>
      <c r="DC11" s="72" t="s">
        <v>2847</v>
      </c>
      <c r="DD11" s="68">
        <v>2249800</v>
      </c>
      <c r="DE11" s="68">
        <v>2000000</v>
      </c>
      <c r="DF11" s="68">
        <v>833333.33333333337</v>
      </c>
      <c r="DG11" s="68">
        <v>986860.2</v>
      </c>
      <c r="DH11" s="68">
        <v>153526.86666666667</v>
      </c>
      <c r="DI11" s="68">
        <v>18.423224000000001</v>
      </c>
      <c r="DJ11" s="72" t="s">
        <v>2846</v>
      </c>
      <c r="DK11" s="15">
        <f t="shared" si="5"/>
        <v>488805134.16000009</v>
      </c>
      <c r="DL11" s="15">
        <f t="shared" si="5"/>
        <v>502602447.26999998</v>
      </c>
      <c r="DM11" s="15">
        <f t="shared" si="1"/>
        <v>118584353.02916667</v>
      </c>
      <c r="DN11" s="15">
        <f t="shared" si="2"/>
        <v>113276404.04000001</v>
      </c>
      <c r="DO11" s="15">
        <f t="shared" si="3"/>
        <v>-5307948.9891666621</v>
      </c>
      <c r="DP11" s="15">
        <f t="shared" si="4"/>
        <v>-4.4760955839267718</v>
      </c>
      <c r="DQ11" s="15" t="s">
        <v>2847</v>
      </c>
    </row>
    <row r="12" spans="1:121" s="50" customFormat="1" ht="13.5" customHeight="1" x14ac:dyDescent="0.25">
      <c r="A12" s="15" t="s">
        <v>2805</v>
      </c>
      <c r="B12" s="15" t="s">
        <v>2806</v>
      </c>
      <c r="C12" s="68">
        <v>357013005.82999998</v>
      </c>
      <c r="D12" s="68">
        <v>363000000</v>
      </c>
      <c r="E12" s="68">
        <v>151250000</v>
      </c>
      <c r="F12" s="68">
        <v>152189429.93000001</v>
      </c>
      <c r="G12" s="68">
        <v>939429.93</v>
      </c>
      <c r="H12" s="68">
        <v>0.62111069752066128</v>
      </c>
      <c r="I12" s="72" t="s">
        <v>2846</v>
      </c>
      <c r="J12" s="68">
        <v>145620762.55000001</v>
      </c>
      <c r="K12" s="68">
        <v>152500000</v>
      </c>
      <c r="L12" s="68">
        <v>63541666.666666664</v>
      </c>
      <c r="M12" s="68">
        <v>61470200.159999996</v>
      </c>
      <c r="N12" s="68">
        <v>-2071466.5066666666</v>
      </c>
      <c r="O12" s="68">
        <v>-3.2600128629508198</v>
      </c>
      <c r="P12" s="72" t="s">
        <v>2847</v>
      </c>
      <c r="Q12" s="68">
        <v>43911280.32</v>
      </c>
      <c r="R12" s="68">
        <v>46032800</v>
      </c>
      <c r="S12" s="68">
        <v>19180333.333333332</v>
      </c>
      <c r="T12" s="68">
        <v>18266556.800000001</v>
      </c>
      <c r="U12" s="68">
        <v>-913776.53333333333</v>
      </c>
      <c r="V12" s="68">
        <v>-4.7641327053752978</v>
      </c>
      <c r="W12" s="72" t="s">
        <v>2847</v>
      </c>
      <c r="X12" s="68">
        <v>33977217.090000004</v>
      </c>
      <c r="Y12" s="68">
        <v>37801500</v>
      </c>
      <c r="Z12" s="68">
        <v>15750625</v>
      </c>
      <c r="AA12" s="68">
        <v>14320558.140000001</v>
      </c>
      <c r="AB12" s="68">
        <v>-1430066.86</v>
      </c>
      <c r="AC12" s="68">
        <v>-9.0794292924883937</v>
      </c>
      <c r="AD12" s="72" t="s">
        <v>2847</v>
      </c>
      <c r="AE12" s="68">
        <v>27188067.710000001</v>
      </c>
      <c r="AF12" s="68">
        <v>29392592.030000001</v>
      </c>
      <c r="AG12" s="68">
        <v>12246913.345833333</v>
      </c>
      <c r="AH12" s="68">
        <v>14019697.310000001</v>
      </c>
      <c r="AI12" s="68">
        <v>1772783.9641666666</v>
      </c>
      <c r="AJ12" s="68">
        <v>14.475353210283032</v>
      </c>
      <c r="AK12" s="72" t="s">
        <v>2846</v>
      </c>
      <c r="AL12" s="68">
        <v>32782662.23</v>
      </c>
      <c r="AM12" s="68">
        <v>34869000</v>
      </c>
      <c r="AN12" s="68">
        <v>14528750</v>
      </c>
      <c r="AO12" s="68">
        <v>13875928.869999999</v>
      </c>
      <c r="AP12" s="68">
        <v>-652821.13</v>
      </c>
      <c r="AQ12" s="68">
        <v>-4.4933055493418221</v>
      </c>
      <c r="AR12" s="72" t="s">
        <v>2847</v>
      </c>
      <c r="AS12" s="68">
        <v>61853323.409999996</v>
      </c>
      <c r="AT12" s="68">
        <v>66665996.710000001</v>
      </c>
      <c r="AU12" s="68">
        <v>27777498.629166666</v>
      </c>
      <c r="AV12" s="68">
        <v>26577807.739999998</v>
      </c>
      <c r="AW12" s="68">
        <v>-1199690.8891666667</v>
      </c>
      <c r="AX12" s="68">
        <v>-4.3189306034452599</v>
      </c>
      <c r="AY12" s="72" t="s">
        <v>2847</v>
      </c>
      <c r="AZ12" s="68">
        <v>28352475.710000001</v>
      </c>
      <c r="BA12" s="68">
        <v>28700000</v>
      </c>
      <c r="BB12" s="68">
        <v>11958333.333333332</v>
      </c>
      <c r="BC12" s="68">
        <v>9435385.8000000007</v>
      </c>
      <c r="BD12" s="68">
        <v>-2522947.5333333332</v>
      </c>
      <c r="BE12" s="68">
        <v>-21.097819094076655</v>
      </c>
      <c r="BF12" s="72" t="s">
        <v>2847</v>
      </c>
      <c r="BG12" s="68">
        <v>29703720</v>
      </c>
      <c r="BH12" s="68">
        <v>31000000</v>
      </c>
      <c r="BI12" s="68">
        <v>12916666.666666668</v>
      </c>
      <c r="BJ12" s="68">
        <v>12478315</v>
      </c>
      <c r="BK12" s="68">
        <v>-438351.66666666669</v>
      </c>
      <c r="BL12" s="68">
        <v>-3.3936903225806452</v>
      </c>
      <c r="BM12" s="72" t="s">
        <v>2847</v>
      </c>
      <c r="BN12" s="68">
        <v>28897314.670000002</v>
      </c>
      <c r="BO12" s="68">
        <v>31500000</v>
      </c>
      <c r="BP12" s="68">
        <v>13125000</v>
      </c>
      <c r="BQ12" s="68">
        <v>11715372</v>
      </c>
      <c r="BR12" s="68">
        <v>-1409628</v>
      </c>
      <c r="BS12" s="68">
        <v>-10.740022857142858</v>
      </c>
      <c r="BT12" s="72" t="s">
        <v>2847</v>
      </c>
      <c r="BU12" s="68">
        <v>32875664.27</v>
      </c>
      <c r="BV12" s="68">
        <v>34475000</v>
      </c>
      <c r="BW12" s="68">
        <v>14364583.333333334</v>
      </c>
      <c r="BX12" s="68">
        <v>13500250</v>
      </c>
      <c r="BY12" s="68">
        <v>-864333.33333333337</v>
      </c>
      <c r="BZ12" s="68">
        <v>-6.0171138506163881</v>
      </c>
      <c r="CA12" s="72" t="s">
        <v>2847</v>
      </c>
      <c r="CB12" s="68">
        <v>39172855.560000002</v>
      </c>
      <c r="CC12" s="68">
        <v>39736573.579999998</v>
      </c>
      <c r="CD12" s="68">
        <v>16556905.658333335</v>
      </c>
      <c r="CE12" s="68">
        <v>15346184</v>
      </c>
      <c r="CF12" s="68">
        <v>-1210721.6583333334</v>
      </c>
      <c r="CG12" s="68">
        <v>-7.3124875101523541</v>
      </c>
      <c r="CH12" s="72" t="s">
        <v>2847</v>
      </c>
      <c r="CI12" s="68">
        <v>18893029.350000001</v>
      </c>
      <c r="CJ12" s="68">
        <v>19292000</v>
      </c>
      <c r="CK12" s="68">
        <v>8038333.333333333</v>
      </c>
      <c r="CL12" s="68">
        <v>7757464.8700000001</v>
      </c>
      <c r="CM12" s="68">
        <v>-280868.46333333332</v>
      </c>
      <c r="CN12" s="68">
        <v>-3.4941131660792042</v>
      </c>
      <c r="CO12" s="72" t="s">
        <v>2847</v>
      </c>
      <c r="CP12" s="68">
        <v>32618344.190000001</v>
      </c>
      <c r="CQ12" s="68">
        <v>33292613.300000001</v>
      </c>
      <c r="CR12" s="68">
        <v>13871922.208333334</v>
      </c>
      <c r="CS12" s="68">
        <v>14071043.23</v>
      </c>
      <c r="CT12" s="68">
        <v>199121.02166666667</v>
      </c>
      <c r="CU12" s="68">
        <v>1.4354248724596215</v>
      </c>
      <c r="CV12" s="72" t="s">
        <v>2846</v>
      </c>
      <c r="CW12" s="68">
        <v>21123482.559999999</v>
      </c>
      <c r="CX12" s="68">
        <v>21000000</v>
      </c>
      <c r="CY12" s="68">
        <v>8750000</v>
      </c>
      <c r="CZ12" s="68">
        <v>8919823.1999999993</v>
      </c>
      <c r="DA12" s="68">
        <v>169823.2</v>
      </c>
      <c r="DB12" s="68">
        <v>1.9408365714285716</v>
      </c>
      <c r="DC12" s="72" t="s">
        <v>2846</v>
      </c>
      <c r="DD12" s="68">
        <v>22081706.530000001</v>
      </c>
      <c r="DE12" s="68">
        <v>23820000</v>
      </c>
      <c r="DF12" s="68">
        <v>9925000</v>
      </c>
      <c r="DG12" s="68">
        <v>9643250</v>
      </c>
      <c r="DH12" s="68">
        <v>-281750</v>
      </c>
      <c r="DI12" s="68">
        <v>-2.8387909319899243</v>
      </c>
      <c r="DJ12" s="72" t="s">
        <v>2847</v>
      </c>
      <c r="DK12" s="15">
        <f t="shared" si="5"/>
        <v>699509236.70999992</v>
      </c>
      <c r="DL12" s="15">
        <f t="shared" si="5"/>
        <v>810078075.62</v>
      </c>
      <c r="DM12" s="15">
        <f t="shared" si="1"/>
        <v>413782531.50833327</v>
      </c>
      <c r="DN12" s="15">
        <f t="shared" si="2"/>
        <v>403587267.05000007</v>
      </c>
      <c r="DO12" s="15">
        <f t="shared" si="3"/>
        <v>-10195264.458333194</v>
      </c>
      <c r="DP12" s="15">
        <f t="shared" si="4"/>
        <v>-2.463918527727377</v>
      </c>
      <c r="DQ12" s="15" t="s">
        <v>2846</v>
      </c>
    </row>
    <row r="13" spans="1:121" s="50" customFormat="1" ht="13.5" customHeight="1" x14ac:dyDescent="0.25">
      <c r="A13" s="15" t="s">
        <v>2807</v>
      </c>
      <c r="B13" s="15" t="s">
        <v>2808</v>
      </c>
      <c r="C13" s="68">
        <v>100457330.56</v>
      </c>
      <c r="D13" s="68">
        <v>180000000</v>
      </c>
      <c r="E13" s="68">
        <v>75000000</v>
      </c>
      <c r="F13" s="68">
        <v>83562414.049999997</v>
      </c>
      <c r="G13" s="68">
        <v>8562414.0500000007</v>
      </c>
      <c r="H13" s="68">
        <v>11.416552066666666</v>
      </c>
      <c r="I13" s="72" t="s">
        <v>2846</v>
      </c>
      <c r="J13" s="68">
        <v>62366468.450000003</v>
      </c>
      <c r="K13" s="68">
        <v>38300000</v>
      </c>
      <c r="L13" s="68">
        <v>15958333.333333334</v>
      </c>
      <c r="M13" s="68">
        <v>11763328.160000002</v>
      </c>
      <c r="N13" s="68">
        <v>-4195005.1733333329</v>
      </c>
      <c r="O13" s="68">
        <v>-26.287238684073106</v>
      </c>
      <c r="P13" s="72" t="s">
        <v>2847</v>
      </c>
      <c r="Q13" s="68">
        <v>4292713.34</v>
      </c>
      <c r="R13" s="68">
        <v>6244870</v>
      </c>
      <c r="S13" s="68">
        <v>2602029.1666666665</v>
      </c>
      <c r="T13" s="68">
        <v>2077870.29</v>
      </c>
      <c r="U13" s="68">
        <v>-524158.87666666671</v>
      </c>
      <c r="V13" s="68">
        <v>-20.144235252295083</v>
      </c>
      <c r="W13" s="72" t="s">
        <v>2847</v>
      </c>
      <c r="X13" s="68">
        <v>3899570.44</v>
      </c>
      <c r="Y13" s="68">
        <v>4400000</v>
      </c>
      <c r="Z13" s="68">
        <v>1833333.3333333333</v>
      </c>
      <c r="AA13" s="68">
        <v>1820563.9700000002</v>
      </c>
      <c r="AB13" s="68">
        <v>-12769.363333333333</v>
      </c>
      <c r="AC13" s="68">
        <v>-0.69651072727272723</v>
      </c>
      <c r="AD13" s="72" t="s">
        <v>2847</v>
      </c>
      <c r="AE13" s="68">
        <v>4617629.5999999996</v>
      </c>
      <c r="AF13" s="68">
        <v>5865972.8899999997</v>
      </c>
      <c r="AG13" s="68">
        <v>2444155.3708333331</v>
      </c>
      <c r="AH13" s="68">
        <v>2402846.0999999996</v>
      </c>
      <c r="AI13" s="68">
        <v>-41309.270833333336</v>
      </c>
      <c r="AJ13" s="68">
        <v>-1.6901245856252158</v>
      </c>
      <c r="AK13" s="72" t="s">
        <v>2847</v>
      </c>
      <c r="AL13" s="68">
        <v>3530508.55</v>
      </c>
      <c r="AM13" s="68">
        <v>4570000</v>
      </c>
      <c r="AN13" s="68">
        <v>1904166.6666666665</v>
      </c>
      <c r="AO13" s="68">
        <v>1521451.22</v>
      </c>
      <c r="AP13" s="68">
        <v>-382715.44666666666</v>
      </c>
      <c r="AQ13" s="68">
        <v>-20.098841838074399</v>
      </c>
      <c r="AR13" s="72" t="s">
        <v>2847</v>
      </c>
      <c r="AS13" s="68">
        <v>11752258.4</v>
      </c>
      <c r="AT13" s="68">
        <v>24133917.890000001</v>
      </c>
      <c r="AU13" s="68">
        <v>10055799.120833334</v>
      </c>
      <c r="AV13" s="68">
        <v>5423127.8399999999</v>
      </c>
      <c r="AW13" s="68">
        <v>-4632671.2808333337</v>
      </c>
      <c r="AX13" s="68">
        <v>-46.069648221547006</v>
      </c>
      <c r="AY13" s="72" t="s">
        <v>2847</v>
      </c>
      <c r="AZ13" s="68">
        <v>4602894.13</v>
      </c>
      <c r="BA13" s="68">
        <v>5473500</v>
      </c>
      <c r="BB13" s="68">
        <v>2280625</v>
      </c>
      <c r="BC13" s="68">
        <v>1848020.53</v>
      </c>
      <c r="BD13" s="68">
        <v>-432604.47</v>
      </c>
      <c r="BE13" s="68">
        <v>-18.968680515209645</v>
      </c>
      <c r="BF13" s="72" t="s">
        <v>2847</v>
      </c>
      <c r="BG13" s="68">
        <v>7259474.1900000004</v>
      </c>
      <c r="BH13" s="68">
        <v>7013280</v>
      </c>
      <c r="BI13" s="68">
        <v>2922200</v>
      </c>
      <c r="BJ13" s="68">
        <v>2331526.63</v>
      </c>
      <c r="BK13" s="68">
        <v>-590673.37</v>
      </c>
      <c r="BL13" s="68">
        <v>-20.213310861679556</v>
      </c>
      <c r="BM13" s="72" t="s">
        <v>2847</v>
      </c>
      <c r="BN13" s="68">
        <v>7091492.71</v>
      </c>
      <c r="BO13" s="68">
        <v>5000000</v>
      </c>
      <c r="BP13" s="68">
        <v>2083333.3333333333</v>
      </c>
      <c r="BQ13" s="68">
        <v>1884957.06</v>
      </c>
      <c r="BR13" s="68">
        <v>-198376.27333333335</v>
      </c>
      <c r="BS13" s="68">
        <v>-9.52206112</v>
      </c>
      <c r="BT13" s="72" t="s">
        <v>2847</v>
      </c>
      <c r="BU13" s="68">
        <v>4775481.82</v>
      </c>
      <c r="BV13" s="68">
        <v>6206000</v>
      </c>
      <c r="BW13" s="68">
        <v>2585833.333333333</v>
      </c>
      <c r="BX13" s="68">
        <v>2351344.7400000002</v>
      </c>
      <c r="BY13" s="68">
        <v>-234488.59333333332</v>
      </c>
      <c r="BZ13" s="68">
        <v>-9.0682021269738957</v>
      </c>
      <c r="CA13" s="72" t="s">
        <v>2847</v>
      </c>
      <c r="CB13" s="68">
        <v>10007308.539999999</v>
      </c>
      <c r="CC13" s="68">
        <v>10886004.58</v>
      </c>
      <c r="CD13" s="68">
        <v>4535835.2416666672</v>
      </c>
      <c r="CE13" s="68">
        <v>4646278.6300000008</v>
      </c>
      <c r="CF13" s="68">
        <v>110443.38833333334</v>
      </c>
      <c r="CG13" s="68">
        <v>2.4349074084258748</v>
      </c>
      <c r="CH13" s="72" t="s">
        <v>2846</v>
      </c>
      <c r="CI13" s="68">
        <v>4513857.9400000004</v>
      </c>
      <c r="CJ13" s="68">
        <v>4052000</v>
      </c>
      <c r="CK13" s="68">
        <v>1688333.3333333333</v>
      </c>
      <c r="CL13" s="68">
        <v>2023845.19</v>
      </c>
      <c r="CM13" s="68">
        <v>335511.85666666669</v>
      </c>
      <c r="CN13" s="68">
        <v>19.872370582428427</v>
      </c>
      <c r="CO13" s="72" t="s">
        <v>2846</v>
      </c>
      <c r="CP13" s="68">
        <v>13090499.039999999</v>
      </c>
      <c r="CQ13" s="68">
        <v>14288892</v>
      </c>
      <c r="CR13" s="68">
        <v>5953705</v>
      </c>
      <c r="CS13" s="68">
        <v>2297141.62</v>
      </c>
      <c r="CT13" s="68">
        <v>-3656563.38</v>
      </c>
      <c r="CU13" s="68">
        <v>-61.41660327476756</v>
      </c>
      <c r="CV13" s="72" t="s">
        <v>2847</v>
      </c>
      <c r="CW13" s="68">
        <v>7758080.3099999996</v>
      </c>
      <c r="CX13" s="68">
        <v>4924000</v>
      </c>
      <c r="CY13" s="68">
        <v>2051666.6666666665</v>
      </c>
      <c r="CZ13" s="68">
        <v>3318437.62</v>
      </c>
      <c r="DA13" s="68">
        <v>1266770.9533333334</v>
      </c>
      <c r="DB13" s="68">
        <v>61.743507067424858</v>
      </c>
      <c r="DC13" s="72" t="s">
        <v>2846</v>
      </c>
      <c r="DD13" s="68">
        <v>6657982.3799999999</v>
      </c>
      <c r="DE13" s="68">
        <v>6000000</v>
      </c>
      <c r="DF13" s="68">
        <v>2500000</v>
      </c>
      <c r="DG13" s="68">
        <v>1828163.68</v>
      </c>
      <c r="DH13" s="68">
        <v>-671836.32</v>
      </c>
      <c r="DI13" s="68">
        <v>-26.873452799999999</v>
      </c>
      <c r="DJ13" s="72" t="s">
        <v>2847</v>
      </c>
      <c r="DK13" s="15">
        <f t="shared" si="5"/>
        <v>204680967.71999997</v>
      </c>
      <c r="DL13" s="15">
        <f t="shared" si="5"/>
        <v>167474960.5</v>
      </c>
      <c r="DM13" s="15">
        <f t="shared" si="1"/>
        <v>136399348.90000001</v>
      </c>
      <c r="DN13" s="15">
        <f t="shared" si="2"/>
        <v>131101317.33</v>
      </c>
      <c r="DO13" s="15">
        <f t="shared" si="3"/>
        <v>-5298031.5700000077</v>
      </c>
      <c r="DP13" s="15">
        <f t="shared" si="4"/>
        <v>-3.8842059091383301</v>
      </c>
      <c r="DQ13" s="15" t="s">
        <v>2847</v>
      </c>
    </row>
    <row r="14" spans="1:121" s="50" customFormat="1" ht="13.5" customHeight="1" x14ac:dyDescent="0.25">
      <c r="A14" s="15" t="s">
        <v>2809</v>
      </c>
      <c r="B14" s="15" t="s">
        <v>2810</v>
      </c>
      <c r="C14" s="68">
        <v>48464747.880000003</v>
      </c>
      <c r="D14" s="68">
        <v>20116523.140000001</v>
      </c>
      <c r="E14" s="68">
        <v>8381884.6416666666</v>
      </c>
      <c r="F14" s="68">
        <v>16366523.140000001</v>
      </c>
      <c r="G14" s="68">
        <v>7984638.498333334</v>
      </c>
      <c r="H14" s="68">
        <v>95.260658428074663</v>
      </c>
      <c r="I14" s="72" t="s">
        <v>2846</v>
      </c>
      <c r="J14" s="68">
        <v>44172154.189999998</v>
      </c>
      <c r="K14" s="68">
        <v>49690000</v>
      </c>
      <c r="L14" s="68">
        <v>20704166.666666664</v>
      </c>
      <c r="M14" s="68">
        <v>38956360.939999998</v>
      </c>
      <c r="N14" s="68">
        <v>18252194.273333333</v>
      </c>
      <c r="O14" s="68">
        <v>88.157106572751047</v>
      </c>
      <c r="P14" s="72" t="s">
        <v>2846</v>
      </c>
      <c r="Q14" s="68">
        <v>3856769.59</v>
      </c>
      <c r="R14" s="68">
        <v>1741900</v>
      </c>
      <c r="S14" s="68">
        <v>725791.66666666674</v>
      </c>
      <c r="T14" s="68">
        <v>1741912.22</v>
      </c>
      <c r="U14" s="68">
        <v>1016120.5533333333</v>
      </c>
      <c r="V14" s="68">
        <v>140.00168367874159</v>
      </c>
      <c r="W14" s="72" t="s">
        <v>2846</v>
      </c>
      <c r="X14" s="68">
        <v>30131603.25</v>
      </c>
      <c r="Y14" s="68">
        <v>43275306.640000001</v>
      </c>
      <c r="Z14" s="68">
        <v>18031377.766666666</v>
      </c>
      <c r="AA14" s="68">
        <v>13996180.689999999</v>
      </c>
      <c r="AB14" s="68">
        <v>-4035197.0766666667</v>
      </c>
      <c r="AC14" s="68">
        <v>-22.378750691620748</v>
      </c>
      <c r="AD14" s="72" t="s">
        <v>2847</v>
      </c>
      <c r="AE14" s="68">
        <v>1509670.43</v>
      </c>
      <c r="AF14" s="68">
        <v>1509670.43</v>
      </c>
      <c r="AG14" s="68">
        <v>629029.34583333333</v>
      </c>
      <c r="AH14" s="68">
        <v>0</v>
      </c>
      <c r="AI14" s="68">
        <v>-629029.34583333333</v>
      </c>
      <c r="AJ14" s="68">
        <v>-100</v>
      </c>
      <c r="AK14" s="72" t="s">
        <v>2847</v>
      </c>
      <c r="AL14" s="68">
        <v>1768804.85</v>
      </c>
      <c r="AM14" s="68">
        <v>1610000</v>
      </c>
      <c r="AN14" s="68">
        <v>670833.33333333337</v>
      </c>
      <c r="AO14" s="68">
        <v>540717.13</v>
      </c>
      <c r="AP14" s="68">
        <v>-130116.20333333335</v>
      </c>
      <c r="AQ14" s="68">
        <v>-19.396204223602485</v>
      </c>
      <c r="AR14" s="72" t="s">
        <v>2847</v>
      </c>
      <c r="AS14" s="68">
        <v>1984002.13</v>
      </c>
      <c r="AT14" s="68">
        <v>11945600</v>
      </c>
      <c r="AU14" s="68">
        <v>4977333.333333334</v>
      </c>
      <c r="AV14" s="68">
        <v>4003000</v>
      </c>
      <c r="AW14" s="68">
        <v>-974333.33333333337</v>
      </c>
      <c r="AX14" s="68">
        <v>-19.575408518617731</v>
      </c>
      <c r="AY14" s="72" t="s">
        <v>2847</v>
      </c>
      <c r="AZ14" s="68">
        <v>1616704.64</v>
      </c>
      <c r="BA14" s="68">
        <v>13217100</v>
      </c>
      <c r="BB14" s="68">
        <v>5507125</v>
      </c>
      <c r="BC14" s="68">
        <v>1099600</v>
      </c>
      <c r="BD14" s="68">
        <v>-4407525</v>
      </c>
      <c r="BE14" s="68">
        <v>-80.033138888258392</v>
      </c>
      <c r="BF14" s="72" t="s">
        <v>2847</v>
      </c>
      <c r="BG14" s="68">
        <v>1757959.32</v>
      </c>
      <c r="BH14" s="68">
        <v>1771402.96</v>
      </c>
      <c r="BI14" s="68">
        <v>738084.56666666677</v>
      </c>
      <c r="BJ14" s="68">
        <v>1771402.96</v>
      </c>
      <c r="BK14" s="68">
        <v>1033318.3933333334</v>
      </c>
      <c r="BL14" s="68">
        <v>140</v>
      </c>
      <c r="BM14" s="72" t="s">
        <v>2846</v>
      </c>
      <c r="BN14" s="68">
        <v>2449918.81</v>
      </c>
      <c r="BO14" s="68">
        <v>800000</v>
      </c>
      <c r="BP14" s="68">
        <v>333333.33333333337</v>
      </c>
      <c r="BQ14" s="68">
        <v>746740.87</v>
      </c>
      <c r="BR14" s="68">
        <v>413407.53666666668</v>
      </c>
      <c r="BS14" s="68">
        <v>124.022261</v>
      </c>
      <c r="BT14" s="72" t="s">
        <v>2846</v>
      </c>
      <c r="BU14" s="68">
        <v>1717333.33</v>
      </c>
      <c r="BV14" s="68">
        <v>13472679.279999999</v>
      </c>
      <c r="BW14" s="68">
        <v>5613616.3666666662</v>
      </c>
      <c r="BX14" s="68">
        <v>1476713.54</v>
      </c>
      <c r="BY14" s="68">
        <v>-4136902.8266666667</v>
      </c>
      <c r="BZ14" s="68">
        <v>-73.69407804978195</v>
      </c>
      <c r="CA14" s="72" t="s">
        <v>2847</v>
      </c>
      <c r="CB14" s="68">
        <v>1242121.8500000001</v>
      </c>
      <c r="CC14" s="68">
        <v>7272520</v>
      </c>
      <c r="CD14" s="68">
        <v>3030216.666666667</v>
      </c>
      <c r="CE14" s="68">
        <v>2604294.44</v>
      </c>
      <c r="CF14" s="68">
        <v>-425922.22666666668</v>
      </c>
      <c r="CG14" s="68">
        <v>-14.055834071271031</v>
      </c>
      <c r="CH14" s="72" t="s">
        <v>2847</v>
      </c>
      <c r="CI14" s="68">
        <v>3163244.31</v>
      </c>
      <c r="CJ14" s="68">
        <v>2034000</v>
      </c>
      <c r="CK14" s="68">
        <v>847500</v>
      </c>
      <c r="CL14" s="68">
        <v>2009271.08</v>
      </c>
      <c r="CM14" s="68">
        <v>1161771.08</v>
      </c>
      <c r="CN14" s="68">
        <v>137.08213333333333</v>
      </c>
      <c r="CO14" s="72" t="s">
        <v>2846</v>
      </c>
      <c r="CP14" s="68">
        <v>2666912.7599999998</v>
      </c>
      <c r="CQ14" s="68">
        <v>1143351.69</v>
      </c>
      <c r="CR14" s="68">
        <v>476396.53749999998</v>
      </c>
      <c r="CS14" s="68">
        <v>1143351.69</v>
      </c>
      <c r="CT14" s="68">
        <v>666955.15249999997</v>
      </c>
      <c r="CU14" s="68">
        <v>140</v>
      </c>
      <c r="CV14" s="72" t="s">
        <v>2846</v>
      </c>
      <c r="CW14" s="68">
        <v>900235.04</v>
      </c>
      <c r="CX14" s="68">
        <v>760000</v>
      </c>
      <c r="CY14" s="68">
        <v>316666.66666666669</v>
      </c>
      <c r="CZ14" s="68">
        <v>724683.39</v>
      </c>
      <c r="DA14" s="68">
        <v>408016.72333333333</v>
      </c>
      <c r="DB14" s="68">
        <v>128.84738631578946</v>
      </c>
      <c r="DC14" s="72" t="s">
        <v>2846</v>
      </c>
      <c r="DD14" s="68">
        <v>765813.67</v>
      </c>
      <c r="DE14" s="68">
        <v>474400</v>
      </c>
      <c r="DF14" s="68">
        <v>197666.66666666669</v>
      </c>
      <c r="DG14" s="68">
        <v>1092457.94</v>
      </c>
      <c r="DH14" s="68">
        <v>894791.27333333332</v>
      </c>
      <c r="DI14" s="68">
        <v>452.67686677908932</v>
      </c>
      <c r="DJ14" s="72" t="s">
        <v>2846</v>
      </c>
      <c r="DK14" s="15">
        <f t="shared" si="5"/>
        <v>120610752.56</v>
      </c>
      <c r="DL14" s="15">
        <f t="shared" si="5"/>
        <v>184717931</v>
      </c>
      <c r="DM14" s="15">
        <f t="shared" si="1"/>
        <v>71181022.558333337</v>
      </c>
      <c r="DN14" s="15">
        <f t="shared" si="2"/>
        <v>88273210.029999986</v>
      </c>
      <c r="DO14" s="15">
        <f>DN14-DM14</f>
        <v>17092187.471666649</v>
      </c>
      <c r="DP14" s="15">
        <f>DO14/DM14*100</f>
        <v>24.012281444340708</v>
      </c>
      <c r="DQ14" s="15" t="s">
        <v>2847</v>
      </c>
    </row>
    <row r="15" spans="1:121" s="69" customFormat="1" ht="15" x14ac:dyDescent="0.25">
      <c r="A15" s="70" t="s">
        <v>2897</v>
      </c>
      <c r="B15" s="71" t="s">
        <v>2796</v>
      </c>
      <c r="C15" s="68">
        <v>20907504.390000001</v>
      </c>
      <c r="D15" s="68">
        <v>34000000</v>
      </c>
      <c r="E15" s="68">
        <v>14166666.666666668</v>
      </c>
      <c r="F15" s="68">
        <v>10710992.459999999</v>
      </c>
      <c r="G15" s="68">
        <v>-3455674.206666667</v>
      </c>
      <c r="H15" s="68">
        <v>-24.392994399999999</v>
      </c>
      <c r="I15" s="72" t="s">
        <v>2847</v>
      </c>
      <c r="J15" s="68">
        <v>6271590.3799999999</v>
      </c>
      <c r="K15" s="68">
        <v>6500000</v>
      </c>
      <c r="L15" s="68">
        <v>2708333.3333333335</v>
      </c>
      <c r="M15" s="68">
        <v>1988558.84</v>
      </c>
      <c r="N15" s="68">
        <v>-719774.49333333329</v>
      </c>
      <c r="O15" s="68">
        <v>-26.576288984615385</v>
      </c>
      <c r="P15" s="72" t="s">
        <v>2847</v>
      </c>
      <c r="Q15" s="68">
        <v>1147710.9099999999</v>
      </c>
      <c r="R15" s="68">
        <v>1697200</v>
      </c>
      <c r="S15" s="68">
        <v>707166.66666666674</v>
      </c>
      <c r="T15" s="68">
        <v>374577.68</v>
      </c>
      <c r="U15" s="68">
        <v>-332588.98666666669</v>
      </c>
      <c r="V15" s="68">
        <v>-47.031202451095922</v>
      </c>
      <c r="W15" s="72" t="s">
        <v>2847</v>
      </c>
      <c r="X15" s="68">
        <v>459589.66</v>
      </c>
      <c r="Y15" s="68">
        <v>580000</v>
      </c>
      <c r="Z15" s="68">
        <v>241666.66666666666</v>
      </c>
      <c r="AA15" s="68">
        <v>331924.07</v>
      </c>
      <c r="AB15" s="68">
        <v>90257.403333333335</v>
      </c>
      <c r="AC15" s="68">
        <v>37.347891034482757</v>
      </c>
      <c r="AD15" s="72" t="s">
        <v>2846</v>
      </c>
      <c r="AE15" s="68">
        <v>1243162.54</v>
      </c>
      <c r="AF15" s="68">
        <v>1285645.8999999999</v>
      </c>
      <c r="AG15" s="68">
        <v>535685.79166666674</v>
      </c>
      <c r="AH15" s="68">
        <v>704164.73</v>
      </c>
      <c r="AI15" s="68">
        <v>168478.93833333335</v>
      </c>
      <c r="AJ15" s="68">
        <v>31.451074669938279</v>
      </c>
      <c r="AK15" s="72" t="s">
        <v>2846</v>
      </c>
      <c r="AL15" s="68">
        <v>559874.19999999995</v>
      </c>
      <c r="AM15" s="68">
        <v>600000</v>
      </c>
      <c r="AN15" s="68">
        <v>250000</v>
      </c>
      <c r="AO15" s="68">
        <v>248535.18</v>
      </c>
      <c r="AP15" s="68">
        <v>-1464.82</v>
      </c>
      <c r="AQ15" s="68">
        <v>-0.585928</v>
      </c>
      <c r="AR15" s="72" t="s">
        <v>2847</v>
      </c>
      <c r="AS15" s="68">
        <v>629058.67000000004</v>
      </c>
      <c r="AT15" s="68">
        <v>660064.65</v>
      </c>
      <c r="AU15" s="68">
        <v>275026.9375</v>
      </c>
      <c r="AV15" s="68">
        <v>360184.5</v>
      </c>
      <c r="AW15" s="68">
        <v>85157.5625</v>
      </c>
      <c r="AX15" s="68">
        <v>30.963353362431995</v>
      </c>
      <c r="AY15" s="72" t="s">
        <v>2846</v>
      </c>
      <c r="AZ15" s="68">
        <v>639455.05000000005</v>
      </c>
      <c r="BA15" s="68">
        <v>669000</v>
      </c>
      <c r="BB15" s="68">
        <v>278750</v>
      </c>
      <c r="BC15" s="68">
        <v>252086.25</v>
      </c>
      <c r="BD15" s="68">
        <v>-26663.75</v>
      </c>
      <c r="BE15" s="68">
        <v>-9.5654708520179383</v>
      </c>
      <c r="BF15" s="72" t="s">
        <v>2847</v>
      </c>
      <c r="BG15" s="68">
        <v>988370.43</v>
      </c>
      <c r="BH15" s="68">
        <v>1065270.3400000001</v>
      </c>
      <c r="BI15" s="68">
        <v>443862.64166666672</v>
      </c>
      <c r="BJ15" s="68">
        <v>574581.29</v>
      </c>
      <c r="BK15" s="68">
        <v>130718.64833333335</v>
      </c>
      <c r="BL15" s="68">
        <v>29.450247906085508</v>
      </c>
      <c r="BM15" s="72" t="s">
        <v>2846</v>
      </c>
      <c r="BN15" s="68">
        <v>707860.75</v>
      </c>
      <c r="BO15" s="68">
        <v>700000</v>
      </c>
      <c r="BP15" s="68">
        <v>291666.66666666669</v>
      </c>
      <c r="BQ15" s="68">
        <v>258935.75</v>
      </c>
      <c r="BR15" s="68">
        <v>-32730.916666666668</v>
      </c>
      <c r="BS15" s="68">
        <v>-11.22202857142857</v>
      </c>
      <c r="BT15" s="72" t="s">
        <v>2847</v>
      </c>
      <c r="BU15" s="68">
        <v>449734</v>
      </c>
      <c r="BV15" s="68">
        <v>500000</v>
      </c>
      <c r="BW15" s="68">
        <v>208333.33333333334</v>
      </c>
      <c r="BX15" s="68">
        <v>245977.21</v>
      </c>
      <c r="BY15" s="68">
        <v>37643.876666666671</v>
      </c>
      <c r="BZ15" s="68">
        <v>18.069060799999999</v>
      </c>
      <c r="CA15" s="72" t="s">
        <v>2846</v>
      </c>
      <c r="CB15" s="68">
        <v>577825.1</v>
      </c>
      <c r="CC15" s="68">
        <v>676803.35</v>
      </c>
      <c r="CD15" s="68">
        <v>282001.39583333337</v>
      </c>
      <c r="CE15" s="68">
        <v>244524.93</v>
      </c>
      <c r="CF15" s="68">
        <v>-37476.465833333335</v>
      </c>
      <c r="CG15" s="68">
        <v>-13.289461111562169</v>
      </c>
      <c r="CH15" s="72" t="s">
        <v>2847</v>
      </c>
      <c r="CI15" s="68">
        <v>190377.06</v>
      </c>
      <c r="CJ15" s="68">
        <v>250000</v>
      </c>
      <c r="CK15" s="68">
        <v>104166.66666666667</v>
      </c>
      <c r="CL15" s="68">
        <v>120821.84</v>
      </c>
      <c r="CM15" s="68">
        <v>16655.173333333336</v>
      </c>
      <c r="CN15" s="68">
        <v>15.988966400000001</v>
      </c>
      <c r="CO15" s="72" t="s">
        <v>2846</v>
      </c>
      <c r="CP15" s="68">
        <v>980856.12</v>
      </c>
      <c r="CQ15" s="68">
        <v>860203.9</v>
      </c>
      <c r="CR15" s="68">
        <v>358418.29166666669</v>
      </c>
      <c r="CS15" s="68">
        <v>428666.84</v>
      </c>
      <c r="CT15" s="68">
        <v>70248.54833333334</v>
      </c>
      <c r="CU15" s="68">
        <v>19.599599118302066</v>
      </c>
      <c r="CV15" s="72" t="s">
        <v>2846</v>
      </c>
      <c r="CW15" s="68">
        <v>586205.03</v>
      </c>
      <c r="CX15" s="68">
        <v>585000</v>
      </c>
      <c r="CY15" s="68">
        <v>243750</v>
      </c>
      <c r="CZ15" s="68">
        <v>251074.33</v>
      </c>
      <c r="DA15" s="68">
        <v>7324.33</v>
      </c>
      <c r="DB15" s="68">
        <v>3.0048533333333332</v>
      </c>
      <c r="DC15" s="72" t="s">
        <v>2846</v>
      </c>
      <c r="DD15" s="68">
        <v>627739.04</v>
      </c>
      <c r="DE15" s="68">
        <v>650000</v>
      </c>
      <c r="DF15" s="68">
        <v>270833.33333333337</v>
      </c>
      <c r="DG15" s="68">
        <v>218614.69999999998</v>
      </c>
      <c r="DH15" s="68">
        <v>-52218.633333333339</v>
      </c>
      <c r="DI15" s="68">
        <v>-19.280726153846153</v>
      </c>
      <c r="DJ15" s="72" t="s">
        <v>2847</v>
      </c>
      <c r="DK15" s="15">
        <f t="shared" si="5"/>
        <v>1465248942.2700002</v>
      </c>
      <c r="DL15" s="15">
        <f t="shared" si="5"/>
        <v>1589195711.2800002</v>
      </c>
      <c r="DM15" s="15">
        <f t="shared" si="1"/>
        <v>21366328.391666669</v>
      </c>
      <c r="DN15" s="15">
        <f t="shared" si="2"/>
        <v>17314220.599999998</v>
      </c>
      <c r="DO15" s="15">
        <f>DN15-DM15</f>
        <v>-4052107.7916666716</v>
      </c>
      <c r="DP15" s="15">
        <f>DO15/DM15*100</f>
        <v>-18.964923300753355</v>
      </c>
      <c r="DQ15" s="15" t="s">
        <v>2846</v>
      </c>
    </row>
    <row r="16" spans="1:121" s="51" customFormat="1" x14ac:dyDescent="0.2">
      <c r="A16" s="49"/>
      <c r="B16" s="49" t="s">
        <v>2811</v>
      </c>
      <c r="C16" s="49">
        <f>SUM(C5:C15)</f>
        <v>1449189533.3300002</v>
      </c>
      <c r="D16" s="49">
        <f t="shared" ref="D16:BO16" si="6">SUM(D5:D15)</f>
        <v>1571916523.1400001</v>
      </c>
      <c r="E16" s="49">
        <f t="shared" si="6"/>
        <v>654965217.97500002</v>
      </c>
      <c r="F16" s="49">
        <f t="shared" si="6"/>
        <v>663021174.10000002</v>
      </c>
      <c r="G16" s="49">
        <f>F16-E16</f>
        <v>8055956.125</v>
      </c>
      <c r="H16" s="49">
        <f>G16/E16*100</f>
        <v>1.2299822805716525</v>
      </c>
      <c r="I16" s="49">
        <f t="shared" si="6"/>
        <v>0</v>
      </c>
      <c r="J16" s="49">
        <f t="shared" si="6"/>
        <v>487811407.47000003</v>
      </c>
      <c r="K16" s="49">
        <f t="shared" si="6"/>
        <v>483190000</v>
      </c>
      <c r="L16" s="49">
        <f t="shared" si="6"/>
        <v>201329166.66666666</v>
      </c>
      <c r="M16" s="49">
        <f t="shared" si="6"/>
        <v>212103022.49000001</v>
      </c>
      <c r="N16" s="49">
        <f>M16-L16</f>
        <v>10773855.823333353</v>
      </c>
      <c r="O16" s="49">
        <f>N16/L16*100</f>
        <v>5.3513636408038341</v>
      </c>
      <c r="P16" s="49">
        <f t="shared" si="6"/>
        <v>0</v>
      </c>
      <c r="Q16" s="49">
        <f t="shared" si="6"/>
        <v>107970091.81</v>
      </c>
      <c r="R16" s="49">
        <f t="shared" si="6"/>
        <v>109009770</v>
      </c>
      <c r="S16" s="49">
        <f t="shared" si="6"/>
        <v>45420737.499999993</v>
      </c>
      <c r="T16" s="49">
        <f t="shared" si="6"/>
        <v>53386292.32</v>
      </c>
      <c r="U16" s="49">
        <f>T16-S16</f>
        <v>7965554.8200000077</v>
      </c>
      <c r="V16" s="49">
        <f>U16/S16*100</f>
        <v>17.53726438281635</v>
      </c>
      <c r="W16" s="49">
        <f t="shared" si="6"/>
        <v>0</v>
      </c>
      <c r="X16" s="49">
        <f t="shared" si="6"/>
        <v>117793576.55</v>
      </c>
      <c r="Y16" s="49">
        <f t="shared" si="6"/>
        <v>137313806.63999999</v>
      </c>
      <c r="Z16" s="49">
        <f t="shared" si="6"/>
        <v>57214086.100000001</v>
      </c>
      <c r="AA16" s="49">
        <f t="shared" si="6"/>
        <v>56685777.960000001</v>
      </c>
      <c r="AB16" s="49">
        <f>AA16-Z16</f>
        <v>-528308.1400000006</v>
      </c>
      <c r="AC16" s="49">
        <f>AB16/Z16*100</f>
        <v>-0.92338823533178926</v>
      </c>
      <c r="AD16" s="49">
        <f t="shared" si="6"/>
        <v>0</v>
      </c>
      <c r="AE16" s="49">
        <f t="shared" si="6"/>
        <v>79359869.450000003</v>
      </c>
      <c r="AF16" s="49">
        <f t="shared" si="6"/>
        <v>78230869.550000012</v>
      </c>
      <c r="AG16" s="49">
        <f t="shared" si="6"/>
        <v>32596195.64583334</v>
      </c>
      <c r="AH16" s="49">
        <f t="shared" si="6"/>
        <v>42136875.519999996</v>
      </c>
      <c r="AI16" s="49">
        <f>AH16-AG16</f>
        <v>9540679.8741666563</v>
      </c>
      <c r="AJ16" s="49">
        <f>AI16/AG16*100</f>
        <v>29.269304853329437</v>
      </c>
      <c r="AK16" s="49">
        <f t="shared" si="6"/>
        <v>0</v>
      </c>
      <c r="AL16" s="49">
        <f t="shared" si="6"/>
        <v>68477817.510000005</v>
      </c>
      <c r="AM16" s="49">
        <f t="shared" si="6"/>
        <v>69197000</v>
      </c>
      <c r="AN16" s="49">
        <f t="shared" si="6"/>
        <v>28832083.333333336</v>
      </c>
      <c r="AO16" s="49">
        <f t="shared" si="6"/>
        <v>38020596.54999999</v>
      </c>
      <c r="AP16" s="49">
        <f>AO16-AN16</f>
        <v>9188513.2166666538</v>
      </c>
      <c r="AQ16" s="49">
        <f>AP16/AN16*100</f>
        <v>31.869057502492836</v>
      </c>
      <c r="AR16" s="49">
        <f t="shared" si="6"/>
        <v>0</v>
      </c>
      <c r="AS16" s="49">
        <f t="shared" si="6"/>
        <v>183286597.69</v>
      </c>
      <c r="AT16" s="49">
        <f t="shared" si="6"/>
        <v>203486216.83000001</v>
      </c>
      <c r="AU16" s="49">
        <f t="shared" si="6"/>
        <v>84785923.67916666</v>
      </c>
      <c r="AV16" s="49">
        <f t="shared" si="6"/>
        <v>108193455.49000001</v>
      </c>
      <c r="AW16" s="49">
        <f>AV16-AU16</f>
        <v>23407531.81083335</v>
      </c>
      <c r="AX16" s="49">
        <f>AW16/AU16*100</f>
        <v>27.607804214539655</v>
      </c>
      <c r="AY16" s="49">
        <f t="shared" si="6"/>
        <v>0</v>
      </c>
      <c r="AZ16" s="49">
        <f t="shared" si="6"/>
        <v>84497751.269999996</v>
      </c>
      <c r="BA16" s="49">
        <f t="shared" si="6"/>
        <v>99943600</v>
      </c>
      <c r="BB16" s="49">
        <f t="shared" si="6"/>
        <v>41643166.666666672</v>
      </c>
      <c r="BC16" s="49">
        <f t="shared" si="6"/>
        <v>48310769.980000004</v>
      </c>
      <c r="BD16" s="49">
        <f>BC16-BB16</f>
        <v>6667603.3133333325</v>
      </c>
      <c r="BE16" s="49">
        <f>BD16/BB16*100</f>
        <v>16.011278312968511</v>
      </c>
      <c r="BF16" s="49">
        <f t="shared" si="6"/>
        <v>0</v>
      </c>
      <c r="BG16" s="49">
        <f t="shared" si="6"/>
        <v>90741753.079999998</v>
      </c>
      <c r="BH16" s="49">
        <f t="shared" si="6"/>
        <v>89932905.969999999</v>
      </c>
      <c r="BI16" s="49">
        <f t="shared" si="6"/>
        <v>37472044.154166676</v>
      </c>
      <c r="BJ16" s="49">
        <f t="shared" si="6"/>
        <v>47514113.280000001</v>
      </c>
      <c r="BK16" s="49">
        <f>BJ16-BI16</f>
        <v>10042069.125833325</v>
      </c>
      <c r="BL16" s="49">
        <f>BK16/BI16*100</f>
        <v>26.798829240589228</v>
      </c>
      <c r="BM16" s="49">
        <f t="shared" si="6"/>
        <v>0</v>
      </c>
      <c r="BN16" s="49">
        <f t="shared" si="6"/>
        <v>91298810.089999989</v>
      </c>
      <c r="BO16" s="49">
        <f t="shared" si="6"/>
        <v>84050000</v>
      </c>
      <c r="BP16" s="49">
        <f t="shared" ref="BP16:DQ16" si="7">SUM(BP5:BP15)</f>
        <v>35020833.333333336</v>
      </c>
      <c r="BQ16" s="49">
        <f t="shared" si="7"/>
        <v>46594025.359999999</v>
      </c>
      <c r="BR16" s="49">
        <f>BQ16-BP16</f>
        <v>11573192.026666664</v>
      </c>
      <c r="BS16" s="49">
        <f>BR16/BP16*100</f>
        <v>33.04659234265317</v>
      </c>
      <c r="BT16" s="49">
        <f t="shared" si="7"/>
        <v>0</v>
      </c>
      <c r="BU16" s="49">
        <f t="shared" si="7"/>
        <v>87342841.399999991</v>
      </c>
      <c r="BV16" s="49">
        <f t="shared" si="7"/>
        <v>97108679.280000001</v>
      </c>
      <c r="BW16" s="49">
        <f t="shared" si="7"/>
        <v>40461949.700000003</v>
      </c>
      <c r="BX16" s="49">
        <f t="shared" si="7"/>
        <v>50480729.399999999</v>
      </c>
      <c r="BY16" s="49">
        <f>BX16-BW16</f>
        <v>10018779.699999996</v>
      </c>
      <c r="BZ16" s="49">
        <f>BY16/BW16*100</f>
        <v>24.760990941570952</v>
      </c>
      <c r="CA16" s="49">
        <f t="shared" si="7"/>
        <v>0</v>
      </c>
      <c r="CB16" s="49">
        <f t="shared" si="7"/>
        <v>146707865.59999999</v>
      </c>
      <c r="CC16" s="49">
        <f t="shared" si="7"/>
        <v>144490714.47</v>
      </c>
      <c r="CD16" s="49">
        <f t="shared" si="7"/>
        <v>60204464.362500004</v>
      </c>
      <c r="CE16" s="49">
        <f t="shared" si="7"/>
        <v>77420584.049999997</v>
      </c>
      <c r="CF16" s="49">
        <f>CE16-CD16</f>
        <v>17216119.687499993</v>
      </c>
      <c r="CG16" s="49">
        <f>CF16/CD16*100</f>
        <v>28.596084808327809</v>
      </c>
      <c r="CH16" s="49">
        <f t="shared" si="7"/>
        <v>0</v>
      </c>
      <c r="CI16" s="49">
        <f t="shared" si="7"/>
        <v>44121793.970000006</v>
      </c>
      <c r="CJ16" s="49">
        <f t="shared" si="7"/>
        <v>45070000</v>
      </c>
      <c r="CK16" s="49">
        <f t="shared" si="7"/>
        <v>18779166.666666668</v>
      </c>
      <c r="CL16" s="49">
        <f t="shared" si="7"/>
        <v>28903079.559999999</v>
      </c>
      <c r="CM16" s="49">
        <f>CL16-CK16</f>
        <v>10123912.893333331</v>
      </c>
      <c r="CN16" s="49">
        <f>CM16/CK16*100</f>
        <v>53.910341566452168</v>
      </c>
      <c r="CO16" s="49">
        <f t="shared" si="7"/>
        <v>0</v>
      </c>
      <c r="CP16" s="49">
        <f t="shared" si="7"/>
        <v>110699787.56000002</v>
      </c>
      <c r="CQ16" s="49">
        <f t="shared" si="7"/>
        <v>113353820.31</v>
      </c>
      <c r="CR16" s="49">
        <f t="shared" si="7"/>
        <v>47230758.462499999</v>
      </c>
      <c r="CS16" s="49">
        <f t="shared" si="7"/>
        <v>56200294.460000001</v>
      </c>
      <c r="CT16" s="49">
        <f>CS16-CR16</f>
        <v>8969535.9975000024</v>
      </c>
      <c r="CU16" s="49">
        <f>CT16/CR16*100</f>
        <v>18.99087859158896</v>
      </c>
      <c r="CV16" s="49">
        <f t="shared" si="7"/>
        <v>0</v>
      </c>
      <c r="CW16" s="49">
        <f t="shared" si="7"/>
        <v>52699456.030000009</v>
      </c>
      <c r="CX16" s="49">
        <f t="shared" si="7"/>
        <v>50774481</v>
      </c>
      <c r="CY16" s="49">
        <f t="shared" si="7"/>
        <v>21156033.75</v>
      </c>
      <c r="CZ16" s="49">
        <f t="shared" si="7"/>
        <v>27183873.569999997</v>
      </c>
      <c r="DA16" s="49">
        <f>CZ16-CY16</f>
        <v>6027839.8199999966</v>
      </c>
      <c r="DB16" s="49">
        <f>DA16/CY16*100</f>
        <v>28.492296293486469</v>
      </c>
      <c r="DC16" s="49">
        <f t="shared" si="7"/>
        <v>0</v>
      </c>
      <c r="DD16" s="49">
        <f t="shared" si="7"/>
        <v>50096085.690000005</v>
      </c>
      <c r="DE16" s="49">
        <f t="shared" si="7"/>
        <v>53584900</v>
      </c>
      <c r="DF16" s="49">
        <f t="shared" si="7"/>
        <v>22327041.666666668</v>
      </c>
      <c r="DG16" s="49">
        <f t="shared" si="7"/>
        <v>28547857.579999998</v>
      </c>
      <c r="DH16" s="49">
        <f>DG16-DF16</f>
        <v>6220815.9133333303</v>
      </c>
      <c r="DI16" s="49">
        <f>DH16/DF16*100</f>
        <v>27.86224886488543</v>
      </c>
      <c r="DJ16" s="49">
        <f t="shared" si="7"/>
        <v>0</v>
      </c>
      <c r="DK16" s="49">
        <f t="shared" si="7"/>
        <v>4503804926.6099997</v>
      </c>
      <c r="DL16" s="49">
        <f t="shared" si="7"/>
        <v>4772569810.3299999</v>
      </c>
      <c r="DM16" s="49">
        <f t="shared" si="7"/>
        <v>1429438869.6625001</v>
      </c>
      <c r="DN16" s="49">
        <f t="shared" si="7"/>
        <v>1584702521.6699998</v>
      </c>
      <c r="DO16" s="49">
        <f>DN16-DM16</f>
        <v>155263652.00749969</v>
      </c>
      <c r="DP16" s="49">
        <f>DO16/DM16*100</f>
        <v>10.861860223806454</v>
      </c>
      <c r="DQ16" s="49">
        <f t="shared" si="7"/>
        <v>0</v>
      </c>
    </row>
    <row r="17" spans="1:121" s="50" customFormat="1" ht="15" x14ac:dyDescent="0.25">
      <c r="A17" s="15" t="s">
        <v>2812</v>
      </c>
      <c r="B17" s="15" t="s">
        <v>2813</v>
      </c>
      <c r="C17" s="68">
        <v>240708697.21000001</v>
      </c>
      <c r="D17" s="68">
        <v>280000000</v>
      </c>
      <c r="E17" s="68">
        <v>116666666.66666666</v>
      </c>
      <c r="F17" s="68">
        <v>99266592.890000001</v>
      </c>
      <c r="G17" s="68">
        <v>-17400073.776666667</v>
      </c>
      <c r="H17" s="68">
        <v>-14.914348951428572</v>
      </c>
      <c r="I17" s="72" t="s">
        <v>2846</v>
      </c>
      <c r="J17" s="68">
        <v>62817494.229999997</v>
      </c>
      <c r="K17" s="68">
        <v>65000000</v>
      </c>
      <c r="L17" s="68">
        <v>27083333.333333336</v>
      </c>
      <c r="M17" s="68">
        <v>22807572.43</v>
      </c>
      <c r="N17" s="68">
        <v>-4275760.9033333333</v>
      </c>
      <c r="O17" s="68">
        <v>-15.787424873846152</v>
      </c>
      <c r="P17" s="72" t="s">
        <v>2846</v>
      </c>
      <c r="Q17" s="68">
        <v>10106639.039999999</v>
      </c>
      <c r="R17" s="68">
        <v>11399000</v>
      </c>
      <c r="S17" s="68">
        <v>4749583.333333333</v>
      </c>
      <c r="T17" s="68">
        <v>4222736.91</v>
      </c>
      <c r="U17" s="68">
        <v>-526846.42333333334</v>
      </c>
      <c r="V17" s="68">
        <v>-11.092476673392403</v>
      </c>
      <c r="W17" s="72" t="s">
        <v>2846</v>
      </c>
      <c r="X17" s="68">
        <v>10292883.050000001</v>
      </c>
      <c r="Y17" s="68">
        <v>10976131.939999999</v>
      </c>
      <c r="Z17" s="68">
        <v>4573388.3083333336</v>
      </c>
      <c r="AA17" s="68">
        <v>3766246.55</v>
      </c>
      <c r="AB17" s="68">
        <v>-807141.7583333333</v>
      </c>
      <c r="AC17" s="68">
        <v>-17.648660116233987</v>
      </c>
      <c r="AD17" s="72" t="s">
        <v>2846</v>
      </c>
      <c r="AE17" s="68">
        <v>9362923.9499999993</v>
      </c>
      <c r="AF17" s="68">
        <v>8756578.5</v>
      </c>
      <c r="AG17" s="68">
        <v>3648574.375</v>
      </c>
      <c r="AH17" s="68">
        <v>3543949.77</v>
      </c>
      <c r="AI17" s="68">
        <v>-104624.605</v>
      </c>
      <c r="AJ17" s="68">
        <v>-2.8675475472526171</v>
      </c>
      <c r="AK17" s="72" t="s">
        <v>2846</v>
      </c>
      <c r="AL17" s="68">
        <v>5718603.6500000004</v>
      </c>
      <c r="AM17" s="68">
        <v>5600000</v>
      </c>
      <c r="AN17" s="68">
        <v>2333333.333333333</v>
      </c>
      <c r="AO17" s="68">
        <v>2373314.9</v>
      </c>
      <c r="AP17" s="68">
        <v>39981.566666666666</v>
      </c>
      <c r="AQ17" s="68">
        <v>1.7134957142857143</v>
      </c>
      <c r="AR17" s="72" t="s">
        <v>2847</v>
      </c>
      <c r="AS17" s="68">
        <v>24880498.949999999</v>
      </c>
      <c r="AT17" s="68">
        <v>26079804.149999999</v>
      </c>
      <c r="AU17" s="68">
        <v>10866585.0625</v>
      </c>
      <c r="AV17" s="68">
        <v>10068635.029999999</v>
      </c>
      <c r="AW17" s="68">
        <v>-797950.03249999997</v>
      </c>
      <c r="AX17" s="68">
        <v>-7.3431536026316371</v>
      </c>
      <c r="AY17" s="72" t="s">
        <v>2846</v>
      </c>
      <c r="AZ17" s="68">
        <v>9816158.1999999993</v>
      </c>
      <c r="BA17" s="68">
        <v>9777122.7699999996</v>
      </c>
      <c r="BB17" s="68">
        <v>4073801.1541666663</v>
      </c>
      <c r="BC17" s="68">
        <v>4735951.87</v>
      </c>
      <c r="BD17" s="68">
        <v>662150.71583333344</v>
      </c>
      <c r="BE17" s="68">
        <v>16.253879135855424</v>
      </c>
      <c r="BF17" s="72" t="s">
        <v>2847</v>
      </c>
      <c r="BG17" s="68">
        <v>7547490.5899999999</v>
      </c>
      <c r="BH17" s="68">
        <v>8512940</v>
      </c>
      <c r="BI17" s="68">
        <v>3547058.3333333335</v>
      </c>
      <c r="BJ17" s="68">
        <v>3102322.51</v>
      </c>
      <c r="BK17" s="68">
        <v>-444735.82333333336</v>
      </c>
      <c r="BL17" s="68">
        <v>-12.538159272824666</v>
      </c>
      <c r="BM17" s="72" t="s">
        <v>2846</v>
      </c>
      <c r="BN17" s="68">
        <v>7146316.8099999996</v>
      </c>
      <c r="BO17" s="68">
        <v>9000000</v>
      </c>
      <c r="BP17" s="68">
        <v>3750000</v>
      </c>
      <c r="BQ17" s="68">
        <v>3022277.73</v>
      </c>
      <c r="BR17" s="68">
        <v>-727722.27</v>
      </c>
      <c r="BS17" s="68">
        <v>-19.405927200000001</v>
      </c>
      <c r="BT17" s="72" t="s">
        <v>2846</v>
      </c>
      <c r="BU17" s="68">
        <v>7647413.6900000004</v>
      </c>
      <c r="BV17" s="68">
        <v>8500000</v>
      </c>
      <c r="BW17" s="68">
        <v>3541666.6666666665</v>
      </c>
      <c r="BX17" s="68">
        <v>3488582.86</v>
      </c>
      <c r="BY17" s="68">
        <v>-53083.806666666671</v>
      </c>
      <c r="BZ17" s="68">
        <v>-1.4988368941176471</v>
      </c>
      <c r="CA17" s="72" t="s">
        <v>2846</v>
      </c>
      <c r="CB17" s="68">
        <v>14867994.68</v>
      </c>
      <c r="CC17" s="68">
        <v>13571515.460000001</v>
      </c>
      <c r="CD17" s="68">
        <v>5654798.1083333334</v>
      </c>
      <c r="CE17" s="68">
        <v>5508940.79</v>
      </c>
      <c r="CF17" s="68">
        <v>-145857.31833333333</v>
      </c>
      <c r="CG17" s="68">
        <v>-2.5793550103652172</v>
      </c>
      <c r="CH17" s="72" t="s">
        <v>2846</v>
      </c>
      <c r="CI17" s="68">
        <v>2613091.25</v>
      </c>
      <c r="CJ17" s="68">
        <v>3200000</v>
      </c>
      <c r="CK17" s="68">
        <v>1333333.3333333335</v>
      </c>
      <c r="CL17" s="68">
        <v>1038536.15</v>
      </c>
      <c r="CM17" s="68">
        <v>-294797.18333333335</v>
      </c>
      <c r="CN17" s="68">
        <v>-22.10978875</v>
      </c>
      <c r="CO17" s="72" t="s">
        <v>2846</v>
      </c>
      <c r="CP17" s="68">
        <v>7416879.8399999999</v>
      </c>
      <c r="CQ17" s="68">
        <v>8000000</v>
      </c>
      <c r="CR17" s="68">
        <v>3333333.3333333335</v>
      </c>
      <c r="CS17" s="68">
        <v>2204830.4900000002</v>
      </c>
      <c r="CT17" s="68">
        <v>-1128502.8433333333</v>
      </c>
      <c r="CU17" s="68">
        <v>-33.855085299999999</v>
      </c>
      <c r="CV17" s="72" t="s">
        <v>2846</v>
      </c>
      <c r="CW17" s="68">
        <v>4153043.53</v>
      </c>
      <c r="CX17" s="68">
        <v>4000000</v>
      </c>
      <c r="CY17" s="68">
        <v>1666666.6666666667</v>
      </c>
      <c r="CZ17" s="68">
        <v>1285517.83</v>
      </c>
      <c r="DA17" s="68">
        <v>-381148.83666666667</v>
      </c>
      <c r="DB17" s="68">
        <v>-22.868930200000001</v>
      </c>
      <c r="DC17" s="72" t="s">
        <v>2846</v>
      </c>
      <c r="DD17" s="68">
        <v>3787910.39</v>
      </c>
      <c r="DE17" s="68">
        <v>3647000</v>
      </c>
      <c r="DF17" s="68">
        <v>1519583.3333333333</v>
      </c>
      <c r="DG17" s="68">
        <v>1634357.66</v>
      </c>
      <c r="DH17" s="68">
        <v>114774.32666666668</v>
      </c>
      <c r="DI17" s="68">
        <v>7.5530129969838233</v>
      </c>
      <c r="DJ17" s="72" t="s">
        <v>2847</v>
      </c>
      <c r="DK17" s="15">
        <f>C17+J15+Q17+X17+AE17+AL17+AS17+AZ17+BG17+BN17+BU17+CB17+CI17+CP17+CW17+DD17</f>
        <v>372338135.20999986</v>
      </c>
      <c r="DL17" s="15">
        <f>D17+K15+R17+Y17+AF17+AM17+AT17+BA17+BH17+BO17+BV17+CC17+CJ17+CQ17+CX17+DE17</f>
        <v>417520092.81999993</v>
      </c>
      <c r="DM17" s="15">
        <f t="shared" ref="DM17:DN30" si="8">E17+L17+S17+Z17+AG17+AN17+AU17+BB17+BI17+BP17+BW17+CD17+CK17+CR17+CY17+DF17</f>
        <v>198341705.3416667</v>
      </c>
      <c r="DN17" s="15">
        <f t="shared" si="8"/>
        <v>172070366.37</v>
      </c>
      <c r="DO17" s="15">
        <f t="shared" ref="DO17:DO30" si="9">DN17-DM17</f>
        <v>-26271338.971666694</v>
      </c>
      <c r="DP17" s="15">
        <f>DO17/DM17*100</f>
        <v>-13.245494146786353</v>
      </c>
      <c r="DQ17" s="15" t="s">
        <v>2846</v>
      </c>
    </row>
    <row r="18" spans="1:121" s="50" customFormat="1" ht="15" x14ac:dyDescent="0.25">
      <c r="A18" s="15" t="s">
        <v>2814</v>
      </c>
      <c r="B18" s="15" t="s">
        <v>2815</v>
      </c>
      <c r="C18" s="68">
        <v>99170660.989999995</v>
      </c>
      <c r="D18" s="68">
        <v>162000000</v>
      </c>
      <c r="E18" s="68">
        <v>67500000</v>
      </c>
      <c r="F18" s="68">
        <v>90121048.600000009</v>
      </c>
      <c r="G18" s="68">
        <v>22621048.600000001</v>
      </c>
      <c r="H18" s="68">
        <v>33.512664592592593</v>
      </c>
      <c r="I18" s="72" t="s">
        <v>2847</v>
      </c>
      <c r="J18" s="68">
        <v>37009808.869999997</v>
      </c>
      <c r="K18" s="68">
        <v>27000000</v>
      </c>
      <c r="L18" s="68">
        <v>11250000</v>
      </c>
      <c r="M18" s="68">
        <v>10243507.02</v>
      </c>
      <c r="N18" s="68">
        <v>-1006492.98</v>
      </c>
      <c r="O18" s="68">
        <v>-8.9466042666666663</v>
      </c>
      <c r="P18" s="72" t="s">
        <v>2846</v>
      </c>
      <c r="Q18" s="68">
        <v>2623489.4900000002</v>
      </c>
      <c r="R18" s="68">
        <v>2899200</v>
      </c>
      <c r="S18" s="68">
        <v>1208000</v>
      </c>
      <c r="T18" s="68">
        <v>1019527.43</v>
      </c>
      <c r="U18" s="68">
        <v>-188472.57</v>
      </c>
      <c r="V18" s="68">
        <v>-15.602033940397352</v>
      </c>
      <c r="W18" s="72" t="s">
        <v>2846</v>
      </c>
      <c r="X18" s="68">
        <v>1544146.79</v>
      </c>
      <c r="Y18" s="68">
        <v>2053665.24</v>
      </c>
      <c r="Z18" s="68">
        <v>855693.85</v>
      </c>
      <c r="AA18" s="68">
        <v>663257.79</v>
      </c>
      <c r="AB18" s="68">
        <v>-192436.06</v>
      </c>
      <c r="AC18" s="68">
        <v>-22.48889132485877</v>
      </c>
      <c r="AD18" s="72" t="s">
        <v>2846</v>
      </c>
      <c r="AE18" s="68">
        <v>1679865.73</v>
      </c>
      <c r="AF18" s="68">
        <v>1625305.9</v>
      </c>
      <c r="AG18" s="68">
        <v>677210.79166666663</v>
      </c>
      <c r="AH18" s="68">
        <v>616557.17000000004</v>
      </c>
      <c r="AI18" s="68">
        <v>-60653.621666666673</v>
      </c>
      <c r="AJ18" s="68">
        <v>-8.9563873483754666</v>
      </c>
      <c r="AK18" s="72" t="s">
        <v>2846</v>
      </c>
      <c r="AL18" s="68">
        <v>1556738.16</v>
      </c>
      <c r="AM18" s="68">
        <v>1400000</v>
      </c>
      <c r="AN18" s="68">
        <v>583333.33333333337</v>
      </c>
      <c r="AO18" s="68">
        <v>296057.21000000002</v>
      </c>
      <c r="AP18" s="68">
        <v>-287276.12333333335</v>
      </c>
      <c r="AQ18" s="68">
        <v>-49.247335428571432</v>
      </c>
      <c r="AR18" s="72" t="s">
        <v>2846</v>
      </c>
      <c r="AS18" s="68">
        <v>5053998.29</v>
      </c>
      <c r="AT18" s="68">
        <v>5311247.01</v>
      </c>
      <c r="AU18" s="68">
        <v>2213019.5874999999</v>
      </c>
      <c r="AV18" s="68">
        <v>2530742.2599999998</v>
      </c>
      <c r="AW18" s="68">
        <v>317722.67249999999</v>
      </c>
      <c r="AX18" s="68">
        <v>14.356975161657939</v>
      </c>
      <c r="AY18" s="72" t="s">
        <v>2847</v>
      </c>
      <c r="AZ18" s="68">
        <v>3056485.64</v>
      </c>
      <c r="BA18" s="68">
        <v>3171613.6</v>
      </c>
      <c r="BB18" s="68">
        <v>1321505.6666666667</v>
      </c>
      <c r="BC18" s="68">
        <v>1153957.48</v>
      </c>
      <c r="BD18" s="68">
        <v>-167548.18666666665</v>
      </c>
      <c r="BE18" s="68">
        <v>-12.678582536031501</v>
      </c>
      <c r="BF18" s="72" t="s">
        <v>2846</v>
      </c>
      <c r="BG18" s="68">
        <v>1138922.43</v>
      </c>
      <c r="BH18" s="68">
        <v>1403330.46</v>
      </c>
      <c r="BI18" s="68">
        <v>584721.02500000002</v>
      </c>
      <c r="BJ18" s="68">
        <v>544381.53</v>
      </c>
      <c r="BK18" s="68">
        <v>-40339.495000000003</v>
      </c>
      <c r="BL18" s="68">
        <v>-6.8989301351016072</v>
      </c>
      <c r="BM18" s="72" t="s">
        <v>2846</v>
      </c>
      <c r="BN18" s="68">
        <v>1310703.77</v>
      </c>
      <c r="BO18" s="68">
        <v>1400000</v>
      </c>
      <c r="BP18" s="68">
        <v>583333.33333333337</v>
      </c>
      <c r="BQ18" s="68">
        <v>524485.37</v>
      </c>
      <c r="BR18" s="68">
        <v>-58847.96333333334</v>
      </c>
      <c r="BS18" s="68">
        <v>-10.088222285714284</v>
      </c>
      <c r="BT18" s="72" t="s">
        <v>2846</v>
      </c>
      <c r="BU18" s="68">
        <v>1366053.31</v>
      </c>
      <c r="BV18" s="68">
        <v>1500000</v>
      </c>
      <c r="BW18" s="68">
        <v>625000</v>
      </c>
      <c r="BX18" s="68">
        <v>482294.09</v>
      </c>
      <c r="BY18" s="68">
        <v>-142705.91</v>
      </c>
      <c r="BZ18" s="68">
        <v>-22.832945599999999</v>
      </c>
      <c r="CA18" s="72" t="s">
        <v>2846</v>
      </c>
      <c r="CB18" s="68">
        <v>1969855.75</v>
      </c>
      <c r="CC18" s="68">
        <v>3613173</v>
      </c>
      <c r="CD18" s="68">
        <v>1505488.75</v>
      </c>
      <c r="CE18" s="68">
        <v>2255030.1</v>
      </c>
      <c r="CF18" s="68">
        <v>749541.35</v>
      </c>
      <c r="CG18" s="68">
        <v>49.78724351145101</v>
      </c>
      <c r="CH18" s="72" t="s">
        <v>2847</v>
      </c>
      <c r="CI18" s="68">
        <v>971411.43</v>
      </c>
      <c r="CJ18" s="68">
        <v>831000</v>
      </c>
      <c r="CK18" s="68">
        <v>346250</v>
      </c>
      <c r="CL18" s="68">
        <v>192009.69999999998</v>
      </c>
      <c r="CM18" s="68">
        <v>-154240.29999999999</v>
      </c>
      <c r="CN18" s="68">
        <v>-44.545935018050542</v>
      </c>
      <c r="CO18" s="72" t="s">
        <v>2846</v>
      </c>
      <c r="CP18" s="68">
        <v>2831473.41</v>
      </c>
      <c r="CQ18" s="68">
        <v>2781125.06</v>
      </c>
      <c r="CR18" s="68">
        <v>1158802.1083333332</v>
      </c>
      <c r="CS18" s="68">
        <v>1346325.62</v>
      </c>
      <c r="CT18" s="68">
        <v>187523.51166666666</v>
      </c>
      <c r="CU18" s="68">
        <v>16.182531108471618</v>
      </c>
      <c r="CV18" s="72" t="s">
        <v>2847</v>
      </c>
      <c r="CW18" s="68">
        <v>1007376.96</v>
      </c>
      <c r="CX18" s="68">
        <v>990000</v>
      </c>
      <c r="CY18" s="68">
        <v>412500</v>
      </c>
      <c r="CZ18" s="68">
        <v>342776.46</v>
      </c>
      <c r="DA18" s="68">
        <v>-69723.539999999994</v>
      </c>
      <c r="DB18" s="68">
        <v>-16.902676363636363</v>
      </c>
      <c r="DC18" s="72" t="s">
        <v>2846</v>
      </c>
      <c r="DD18" s="68">
        <v>827236.27</v>
      </c>
      <c r="DE18" s="68">
        <v>832100</v>
      </c>
      <c r="DF18" s="68">
        <v>346708.33333333337</v>
      </c>
      <c r="DG18" s="68">
        <v>367966.13</v>
      </c>
      <c r="DH18" s="68">
        <v>21257.796666666669</v>
      </c>
      <c r="DI18" s="68">
        <v>6.1313197932940762</v>
      </c>
      <c r="DJ18" s="72" t="s">
        <v>2847</v>
      </c>
      <c r="DK18" s="15">
        <f t="shared" ref="DK18:DK30" si="10">C18+J17+Q18+X18+AE18+AL18+AS18+AZ18+BG18+BN18+BU18+CB18+CI18+CP18+CW18+DD18</f>
        <v>188925912.65000001</v>
      </c>
      <c r="DL18" s="15">
        <f t="shared" ref="DL18:DL30" si="11">D18+K17+R18+Y18+AF18+AM18+AT18+BA18+BH18+BO18+BV18+CC18+CJ18+CQ18+CX18+DE18</f>
        <v>256811760.27000001</v>
      </c>
      <c r="DM18" s="15">
        <f t="shared" si="8"/>
        <v>91171566.779166669</v>
      </c>
      <c r="DN18" s="15">
        <f t="shared" si="8"/>
        <v>112699923.96000002</v>
      </c>
      <c r="DO18" s="15">
        <f t="shared" si="9"/>
        <v>21528357.180833355</v>
      </c>
      <c r="DP18" s="15">
        <f t="shared" ref="DP18:DP30" si="12">DO18/DM18*100</f>
        <v>23.613016581122011</v>
      </c>
      <c r="DQ18" s="15" t="s">
        <v>2847</v>
      </c>
    </row>
    <row r="19" spans="1:121" s="50" customFormat="1" ht="19.5" customHeight="1" x14ac:dyDescent="0.25">
      <c r="A19" s="15" t="s">
        <v>2816</v>
      </c>
      <c r="B19" s="15" t="s">
        <v>2817</v>
      </c>
      <c r="C19" s="68">
        <v>1452994.68</v>
      </c>
      <c r="D19" s="68">
        <v>1500000</v>
      </c>
      <c r="E19" s="68">
        <v>625000</v>
      </c>
      <c r="F19" s="68">
        <v>106654.59</v>
      </c>
      <c r="G19" s="68">
        <v>-518345.41</v>
      </c>
      <c r="H19" s="68">
        <v>-82.935265599999994</v>
      </c>
      <c r="I19" s="72" t="s">
        <v>2846</v>
      </c>
      <c r="J19" s="68">
        <v>1038639.73</v>
      </c>
      <c r="K19" s="68">
        <v>1000000</v>
      </c>
      <c r="L19" s="68">
        <v>416666.66666666669</v>
      </c>
      <c r="M19" s="68">
        <v>316638.59999999998</v>
      </c>
      <c r="N19" s="68">
        <v>-100028.06666666667</v>
      </c>
      <c r="O19" s="68">
        <v>-24.006736</v>
      </c>
      <c r="P19" s="72" t="s">
        <v>2846</v>
      </c>
      <c r="Q19" s="68">
        <v>256822.33</v>
      </c>
      <c r="R19" s="68">
        <v>622200</v>
      </c>
      <c r="S19" s="68">
        <v>259250</v>
      </c>
      <c r="T19" s="68">
        <v>99063.16</v>
      </c>
      <c r="U19" s="68">
        <v>-160186.84</v>
      </c>
      <c r="V19" s="68">
        <v>-61.788559305689489</v>
      </c>
      <c r="W19" s="72" t="s">
        <v>2846</v>
      </c>
      <c r="X19" s="68">
        <v>303839.40000000002</v>
      </c>
      <c r="Y19" s="68">
        <v>395677.83</v>
      </c>
      <c r="Z19" s="68">
        <v>164865.76250000001</v>
      </c>
      <c r="AA19" s="68">
        <v>51965.85</v>
      </c>
      <c r="AB19" s="68">
        <v>-112899.91250000001</v>
      </c>
      <c r="AC19" s="68">
        <v>-68.479901944468295</v>
      </c>
      <c r="AD19" s="72" t="s">
        <v>2846</v>
      </c>
      <c r="AE19" s="68">
        <v>319301.33</v>
      </c>
      <c r="AF19" s="68">
        <v>531571.73</v>
      </c>
      <c r="AG19" s="68">
        <v>221488.22083333333</v>
      </c>
      <c r="AH19" s="68">
        <v>59074.18</v>
      </c>
      <c r="AI19" s="68">
        <v>-162414.04083333333</v>
      </c>
      <c r="AJ19" s="68">
        <v>-73.328522944589238</v>
      </c>
      <c r="AK19" s="72" t="s">
        <v>2846</v>
      </c>
      <c r="AL19" s="68">
        <v>313581.33</v>
      </c>
      <c r="AM19" s="68">
        <v>300000</v>
      </c>
      <c r="AN19" s="68">
        <v>125000</v>
      </c>
      <c r="AO19" s="68">
        <v>144051</v>
      </c>
      <c r="AP19" s="68">
        <v>19051</v>
      </c>
      <c r="AQ19" s="68">
        <v>15.2408</v>
      </c>
      <c r="AR19" s="72" t="s">
        <v>2847</v>
      </c>
      <c r="AS19" s="68">
        <v>698190.8</v>
      </c>
      <c r="AT19" s="68">
        <v>989676.59</v>
      </c>
      <c r="AU19" s="68">
        <v>412365.24583333341</v>
      </c>
      <c r="AV19" s="68">
        <v>431442.12</v>
      </c>
      <c r="AW19" s="68">
        <v>19076.874166666668</v>
      </c>
      <c r="AX19" s="68">
        <v>4.6262080423666481</v>
      </c>
      <c r="AY19" s="72" t="s">
        <v>2847</v>
      </c>
      <c r="AZ19" s="68">
        <v>399195.32</v>
      </c>
      <c r="BA19" s="68">
        <v>806494</v>
      </c>
      <c r="BB19" s="68">
        <v>336039.16666666669</v>
      </c>
      <c r="BC19" s="68">
        <v>144328.57999999999</v>
      </c>
      <c r="BD19" s="68">
        <v>-191710.5866666667</v>
      </c>
      <c r="BE19" s="68">
        <v>-57.050072040213571</v>
      </c>
      <c r="BF19" s="72" t="s">
        <v>2846</v>
      </c>
      <c r="BG19" s="68">
        <v>192137.4</v>
      </c>
      <c r="BH19" s="68">
        <v>385844</v>
      </c>
      <c r="BI19" s="68">
        <v>160768.33333333334</v>
      </c>
      <c r="BJ19" s="68">
        <v>151206.29999999999</v>
      </c>
      <c r="BK19" s="68">
        <v>-9562.0333333333347</v>
      </c>
      <c r="BL19" s="68">
        <v>-5.9477094369745291</v>
      </c>
      <c r="BM19" s="72" t="s">
        <v>2846</v>
      </c>
      <c r="BN19" s="68">
        <v>127188.93</v>
      </c>
      <c r="BO19" s="68">
        <v>200000</v>
      </c>
      <c r="BP19" s="68">
        <v>83333.333333333343</v>
      </c>
      <c r="BQ19" s="68">
        <v>81742.44</v>
      </c>
      <c r="BR19" s="68">
        <v>-1590.8933333333334</v>
      </c>
      <c r="BS19" s="68">
        <v>-1.9090720000000001</v>
      </c>
      <c r="BT19" s="72" t="s">
        <v>2846</v>
      </c>
      <c r="BU19" s="68">
        <v>216448.77</v>
      </c>
      <c r="BV19" s="68">
        <v>450000</v>
      </c>
      <c r="BW19" s="68">
        <v>187500</v>
      </c>
      <c r="BX19" s="68">
        <v>166769.44</v>
      </c>
      <c r="BY19" s="68">
        <v>-20730.560000000001</v>
      </c>
      <c r="BZ19" s="68">
        <v>-11.056298666666667</v>
      </c>
      <c r="CA19" s="72" t="s">
        <v>2846</v>
      </c>
      <c r="CB19" s="68">
        <v>838176.11</v>
      </c>
      <c r="CC19" s="68">
        <v>1313454.6299999999</v>
      </c>
      <c r="CD19" s="68">
        <v>547272.76249999995</v>
      </c>
      <c r="CE19" s="68">
        <v>806200.37</v>
      </c>
      <c r="CF19" s="68">
        <v>258927.60750000001</v>
      </c>
      <c r="CG19" s="68">
        <v>47.312350484462492</v>
      </c>
      <c r="CH19" s="72" t="s">
        <v>2847</v>
      </c>
      <c r="CI19" s="68">
        <v>182612.55</v>
      </c>
      <c r="CJ19" s="68">
        <v>213000</v>
      </c>
      <c r="CK19" s="68">
        <v>88750</v>
      </c>
      <c r="CL19" s="68">
        <v>98336.12</v>
      </c>
      <c r="CM19" s="68">
        <v>9586.1200000000008</v>
      </c>
      <c r="CN19" s="68">
        <v>10.801261971830986</v>
      </c>
      <c r="CO19" s="72" t="s">
        <v>2847</v>
      </c>
      <c r="CP19" s="68">
        <v>231387.07</v>
      </c>
      <c r="CQ19" s="68">
        <v>249362.55</v>
      </c>
      <c r="CR19" s="68">
        <v>103901.0625</v>
      </c>
      <c r="CS19" s="68">
        <v>49886.31</v>
      </c>
      <c r="CT19" s="68">
        <v>-54014.752500000002</v>
      </c>
      <c r="CU19" s="68">
        <v>-51.98671813389781</v>
      </c>
      <c r="CV19" s="72" t="s">
        <v>2846</v>
      </c>
      <c r="CW19" s="68">
        <v>147137.32999999999</v>
      </c>
      <c r="CX19" s="68">
        <v>210000</v>
      </c>
      <c r="CY19" s="68">
        <v>87500</v>
      </c>
      <c r="CZ19" s="68">
        <v>100807.6</v>
      </c>
      <c r="DA19" s="68">
        <v>13307.6</v>
      </c>
      <c r="DB19" s="68">
        <v>15.208685714285714</v>
      </c>
      <c r="DC19" s="72" t="s">
        <v>2847</v>
      </c>
      <c r="DD19" s="68">
        <v>50554.77</v>
      </c>
      <c r="DE19" s="68">
        <v>101400</v>
      </c>
      <c r="DF19" s="68">
        <v>42250</v>
      </c>
      <c r="DG19" s="68">
        <v>32750.06</v>
      </c>
      <c r="DH19" s="68">
        <v>-9499.94</v>
      </c>
      <c r="DI19" s="68">
        <v>-22.485065088757395</v>
      </c>
      <c r="DJ19" s="72" t="s">
        <v>2846</v>
      </c>
      <c r="DK19" s="15">
        <f t="shared" si="10"/>
        <v>42739376.989999987</v>
      </c>
      <c r="DL19" s="15">
        <f t="shared" si="11"/>
        <v>35268681.329999998</v>
      </c>
      <c r="DM19" s="15">
        <f t="shared" si="8"/>
        <v>3861950.5541666672</v>
      </c>
      <c r="DN19" s="15">
        <f t="shared" si="8"/>
        <v>2840916.72</v>
      </c>
      <c r="DO19" s="15">
        <f t="shared" si="9"/>
        <v>-1021033.834166667</v>
      </c>
      <c r="DP19" s="15">
        <f t="shared" si="12"/>
        <v>-26.438293806353148</v>
      </c>
      <c r="DQ19" s="15" t="s">
        <v>2846</v>
      </c>
    </row>
    <row r="20" spans="1:121" s="50" customFormat="1" ht="15" x14ac:dyDescent="0.25">
      <c r="A20" s="15" t="s">
        <v>2818</v>
      </c>
      <c r="B20" s="15" t="s">
        <v>2819</v>
      </c>
      <c r="C20" s="68">
        <v>30217359.190000001</v>
      </c>
      <c r="D20" s="68">
        <v>54000000</v>
      </c>
      <c r="E20" s="68">
        <v>22500000</v>
      </c>
      <c r="F20" s="68">
        <v>27350120.199999999</v>
      </c>
      <c r="G20" s="68">
        <v>4850120.2</v>
      </c>
      <c r="H20" s="68">
        <v>21.556089777777778</v>
      </c>
      <c r="I20" s="72" t="s">
        <v>2847</v>
      </c>
      <c r="J20" s="68">
        <v>16612361.039999999</v>
      </c>
      <c r="K20" s="68">
        <v>14000000</v>
      </c>
      <c r="L20" s="68">
        <v>5833333.333333334</v>
      </c>
      <c r="M20" s="68">
        <v>8214126.5999999996</v>
      </c>
      <c r="N20" s="68">
        <v>2380793.2666666666</v>
      </c>
      <c r="O20" s="68">
        <v>40.81359885714285</v>
      </c>
      <c r="P20" s="72" t="s">
        <v>2847</v>
      </c>
      <c r="Q20" s="68">
        <v>2516836</v>
      </c>
      <c r="R20" s="68">
        <v>2600400</v>
      </c>
      <c r="S20" s="68">
        <v>1083500</v>
      </c>
      <c r="T20" s="68">
        <v>964658.21</v>
      </c>
      <c r="U20" s="68">
        <v>-118841.79</v>
      </c>
      <c r="V20" s="68">
        <v>-10.968323950161514</v>
      </c>
      <c r="W20" s="72" t="s">
        <v>2846</v>
      </c>
      <c r="X20" s="68">
        <v>2238786.0699999998</v>
      </c>
      <c r="Y20" s="68">
        <v>3544507</v>
      </c>
      <c r="Z20" s="68">
        <v>1476877.9166666667</v>
      </c>
      <c r="AA20" s="68">
        <v>1303114.6599999999</v>
      </c>
      <c r="AB20" s="68">
        <v>-173763.25666666665</v>
      </c>
      <c r="AC20" s="68">
        <v>-11.765580262643013</v>
      </c>
      <c r="AD20" s="72" t="s">
        <v>2846</v>
      </c>
      <c r="AE20" s="68">
        <v>2592888.9700000002</v>
      </c>
      <c r="AF20" s="68">
        <v>2795348.4</v>
      </c>
      <c r="AG20" s="68">
        <v>1164728.5</v>
      </c>
      <c r="AH20" s="68">
        <v>1314380.08</v>
      </c>
      <c r="AI20" s="68">
        <v>149651.57999999999</v>
      </c>
      <c r="AJ20" s="68">
        <v>12.848623520416989</v>
      </c>
      <c r="AK20" s="72" t="s">
        <v>2847</v>
      </c>
      <c r="AL20" s="68">
        <v>2601924.5299999998</v>
      </c>
      <c r="AM20" s="68">
        <v>2550000</v>
      </c>
      <c r="AN20" s="68">
        <v>1062500</v>
      </c>
      <c r="AO20" s="68">
        <v>1378194</v>
      </c>
      <c r="AP20" s="68">
        <v>315694</v>
      </c>
      <c r="AQ20" s="68">
        <v>29.712376470588232</v>
      </c>
      <c r="AR20" s="72" t="s">
        <v>2847</v>
      </c>
      <c r="AS20" s="68">
        <v>4482466.67</v>
      </c>
      <c r="AT20" s="68">
        <v>4798105.2</v>
      </c>
      <c r="AU20" s="68">
        <v>1999210.5</v>
      </c>
      <c r="AV20" s="68">
        <v>2554075</v>
      </c>
      <c r="AW20" s="68">
        <v>554864.5</v>
      </c>
      <c r="AX20" s="68">
        <v>27.754180962935116</v>
      </c>
      <c r="AY20" s="72" t="s">
        <v>2847</v>
      </c>
      <c r="AZ20" s="68">
        <v>3258439.55</v>
      </c>
      <c r="BA20" s="68">
        <v>2743383.11</v>
      </c>
      <c r="BB20" s="68">
        <v>1143076.2958333334</v>
      </c>
      <c r="BC20" s="68">
        <v>1693133.72</v>
      </c>
      <c r="BD20" s="68">
        <v>550057.42416666669</v>
      </c>
      <c r="BE20" s="68">
        <v>48.120797025684105</v>
      </c>
      <c r="BF20" s="72" t="s">
        <v>2847</v>
      </c>
      <c r="BG20" s="68">
        <v>4202838.6900000004</v>
      </c>
      <c r="BH20" s="68">
        <v>3821123</v>
      </c>
      <c r="BI20" s="68">
        <v>1592134.5833333335</v>
      </c>
      <c r="BJ20" s="68">
        <v>1470215.25</v>
      </c>
      <c r="BK20" s="68">
        <v>-121919.33333333333</v>
      </c>
      <c r="BL20" s="68">
        <v>-7.6576022284548291</v>
      </c>
      <c r="BM20" s="72" t="s">
        <v>2846</v>
      </c>
      <c r="BN20" s="68">
        <v>2890018.61</v>
      </c>
      <c r="BO20" s="68">
        <v>2500000</v>
      </c>
      <c r="BP20" s="68">
        <v>1041666.6666666666</v>
      </c>
      <c r="BQ20" s="68">
        <v>1021666.38</v>
      </c>
      <c r="BR20" s="68">
        <v>-20000.286666666667</v>
      </c>
      <c r="BS20" s="68">
        <v>-1.9200275200000001</v>
      </c>
      <c r="BT20" s="72" t="s">
        <v>2846</v>
      </c>
      <c r="BU20" s="68">
        <v>1501932</v>
      </c>
      <c r="BV20" s="68">
        <v>1500000</v>
      </c>
      <c r="BW20" s="68">
        <v>625000</v>
      </c>
      <c r="BX20" s="68">
        <v>762574.3</v>
      </c>
      <c r="BY20" s="68">
        <v>137574.29999999999</v>
      </c>
      <c r="BZ20" s="68">
        <v>22.011887999999999</v>
      </c>
      <c r="CA20" s="72" t="s">
        <v>2847</v>
      </c>
      <c r="CB20" s="68">
        <v>3554077.73</v>
      </c>
      <c r="CC20" s="68">
        <v>1362124.5</v>
      </c>
      <c r="CD20" s="68">
        <v>567551.875</v>
      </c>
      <c r="CE20" s="68">
        <v>1834865.94</v>
      </c>
      <c r="CF20" s="68">
        <v>1267314.0649999999</v>
      </c>
      <c r="CG20" s="68">
        <v>223.29484243180414</v>
      </c>
      <c r="CH20" s="72" t="s">
        <v>2847</v>
      </c>
      <c r="CI20" s="68">
        <v>80200</v>
      </c>
      <c r="CJ20" s="68">
        <v>791000</v>
      </c>
      <c r="CK20" s="68">
        <v>329583.33333333337</v>
      </c>
      <c r="CL20" s="68">
        <v>34725</v>
      </c>
      <c r="CM20" s="68">
        <v>-294858.33333333337</v>
      </c>
      <c r="CN20" s="68">
        <v>-89.46396965865992</v>
      </c>
      <c r="CO20" s="72" t="s">
        <v>2846</v>
      </c>
      <c r="CP20" s="68">
        <v>3798868.67</v>
      </c>
      <c r="CQ20" s="68">
        <v>4280044</v>
      </c>
      <c r="CR20" s="68">
        <v>1783351.6666666667</v>
      </c>
      <c r="CS20" s="68">
        <v>1895154.5</v>
      </c>
      <c r="CT20" s="68">
        <v>111802.83333333333</v>
      </c>
      <c r="CU20" s="68">
        <v>6.2692533067417067</v>
      </c>
      <c r="CV20" s="72" t="s">
        <v>2847</v>
      </c>
      <c r="CW20" s="68">
        <v>1310348.1299999999</v>
      </c>
      <c r="CX20" s="68">
        <v>1180000</v>
      </c>
      <c r="CY20" s="68">
        <v>491666.66666666669</v>
      </c>
      <c r="CZ20" s="68">
        <v>680893.27</v>
      </c>
      <c r="DA20" s="68">
        <v>189226.60333333333</v>
      </c>
      <c r="DB20" s="68">
        <v>38.486766779661018</v>
      </c>
      <c r="DC20" s="72" t="s">
        <v>2847</v>
      </c>
      <c r="DD20" s="68">
        <v>1339763.3500000001</v>
      </c>
      <c r="DE20" s="68">
        <v>1218300</v>
      </c>
      <c r="DF20" s="68">
        <v>507625</v>
      </c>
      <c r="DG20" s="68">
        <v>648483.5</v>
      </c>
      <c r="DH20" s="68">
        <v>140858.5</v>
      </c>
      <c r="DI20" s="68">
        <v>27.74853484363457</v>
      </c>
      <c r="DJ20" s="72" t="s">
        <v>2847</v>
      </c>
      <c r="DK20" s="15">
        <f t="shared" si="10"/>
        <v>67625387.890000001</v>
      </c>
      <c r="DL20" s="15">
        <f t="shared" si="11"/>
        <v>90684335.209999993</v>
      </c>
      <c r="DM20" s="15">
        <f t="shared" si="8"/>
        <v>43201806.337499999</v>
      </c>
      <c r="DN20" s="15">
        <f t="shared" si="8"/>
        <v>53120380.609999992</v>
      </c>
      <c r="DO20" s="15">
        <f t="shared" si="9"/>
        <v>9918574.2724999934</v>
      </c>
      <c r="DP20" s="15">
        <f t="shared" si="12"/>
        <v>22.958702687138523</v>
      </c>
      <c r="DQ20" s="15" t="s">
        <v>2847</v>
      </c>
    </row>
    <row r="21" spans="1:121" s="50" customFormat="1" ht="15" x14ac:dyDescent="0.25">
      <c r="A21" s="15" t="s">
        <v>2820</v>
      </c>
      <c r="B21" s="15" t="s">
        <v>2821</v>
      </c>
      <c r="C21" s="68">
        <v>357003352.5</v>
      </c>
      <c r="D21" s="68">
        <v>363000000</v>
      </c>
      <c r="E21" s="68">
        <v>151250000</v>
      </c>
      <c r="F21" s="68">
        <v>152214318.93000001</v>
      </c>
      <c r="G21" s="68">
        <v>964318.93</v>
      </c>
      <c r="H21" s="68">
        <v>0.63756623471074381</v>
      </c>
      <c r="I21" s="72" t="s">
        <v>2847</v>
      </c>
      <c r="J21" s="68">
        <v>145633443.34999999</v>
      </c>
      <c r="K21" s="68">
        <v>152500000</v>
      </c>
      <c r="L21" s="68">
        <v>63541666.666666664</v>
      </c>
      <c r="M21" s="68">
        <v>61479268.160000004</v>
      </c>
      <c r="N21" s="68">
        <v>-2062398.5066666666</v>
      </c>
      <c r="O21" s="68">
        <v>-3.2457419121311477</v>
      </c>
      <c r="P21" s="72" t="s">
        <v>2846</v>
      </c>
      <c r="Q21" s="68">
        <v>42082184.289999999</v>
      </c>
      <c r="R21" s="68">
        <v>46032800</v>
      </c>
      <c r="S21" s="68">
        <v>19180333.333333332</v>
      </c>
      <c r="T21" s="68">
        <v>17800354</v>
      </c>
      <c r="U21" s="68">
        <v>-1379979.3333333333</v>
      </c>
      <c r="V21" s="68">
        <v>-7.1947619957943036</v>
      </c>
      <c r="W21" s="72" t="s">
        <v>2846</v>
      </c>
      <c r="X21" s="68">
        <v>34014333.689999998</v>
      </c>
      <c r="Y21" s="68">
        <v>37801500</v>
      </c>
      <c r="Z21" s="68">
        <v>15750625</v>
      </c>
      <c r="AA21" s="68">
        <v>14320558.140000001</v>
      </c>
      <c r="AB21" s="68">
        <v>-1430066.86</v>
      </c>
      <c r="AC21" s="68">
        <v>-9.0794292924883937</v>
      </c>
      <c r="AD21" s="72" t="s">
        <v>2846</v>
      </c>
      <c r="AE21" s="68">
        <v>27188067.719999999</v>
      </c>
      <c r="AF21" s="68">
        <v>29392592.030000001</v>
      </c>
      <c r="AG21" s="68">
        <v>12246913.345833333</v>
      </c>
      <c r="AH21" s="68">
        <v>13960598.23</v>
      </c>
      <c r="AI21" s="68">
        <v>1713684.8841666665</v>
      </c>
      <c r="AJ21" s="68">
        <v>13.992790148627119</v>
      </c>
      <c r="AK21" s="72" t="s">
        <v>2847</v>
      </c>
      <c r="AL21" s="68">
        <v>32808202.23</v>
      </c>
      <c r="AM21" s="68">
        <v>34742800</v>
      </c>
      <c r="AN21" s="68">
        <v>14476166.666666666</v>
      </c>
      <c r="AO21" s="68">
        <v>13877323.869999999</v>
      </c>
      <c r="AP21" s="68">
        <v>-598842.79666666663</v>
      </c>
      <c r="AQ21" s="68">
        <v>-4.1367498071542883</v>
      </c>
      <c r="AR21" s="72" t="s">
        <v>2846</v>
      </c>
      <c r="AS21" s="68">
        <v>61863700.210000001</v>
      </c>
      <c r="AT21" s="68">
        <v>65137712.299999997</v>
      </c>
      <c r="AU21" s="68">
        <v>27140713.458333336</v>
      </c>
      <c r="AV21" s="68">
        <v>26589531.639999997</v>
      </c>
      <c r="AW21" s="68">
        <v>-551181.81833333336</v>
      </c>
      <c r="AX21" s="68">
        <v>-2.0308302476259978</v>
      </c>
      <c r="AY21" s="72" t="s">
        <v>2846</v>
      </c>
      <c r="AZ21" s="68">
        <v>28370475.699999999</v>
      </c>
      <c r="BA21" s="68">
        <v>30023800</v>
      </c>
      <c r="BB21" s="68">
        <v>12509916.666666666</v>
      </c>
      <c r="BC21" s="68">
        <v>9442885.8000000007</v>
      </c>
      <c r="BD21" s="68">
        <v>-3067030.8666666667</v>
      </c>
      <c r="BE21" s="68">
        <v>-24.5167969410934</v>
      </c>
      <c r="BF21" s="72" t="s">
        <v>2846</v>
      </c>
      <c r="BG21" s="68">
        <v>29703720</v>
      </c>
      <c r="BH21" s="68">
        <v>30155460</v>
      </c>
      <c r="BI21" s="68">
        <v>12564775</v>
      </c>
      <c r="BJ21" s="68">
        <v>12478315</v>
      </c>
      <c r="BK21" s="68">
        <v>-86460</v>
      </c>
      <c r="BL21" s="68">
        <v>-0.68811419225573089</v>
      </c>
      <c r="BM21" s="72" t="s">
        <v>2846</v>
      </c>
      <c r="BN21" s="68">
        <v>28897314.66</v>
      </c>
      <c r="BO21" s="68">
        <v>32500000</v>
      </c>
      <c r="BP21" s="68">
        <v>13541666.666666668</v>
      </c>
      <c r="BQ21" s="68">
        <v>11771372</v>
      </c>
      <c r="BR21" s="68">
        <v>-1770294.6666666667</v>
      </c>
      <c r="BS21" s="68">
        <v>-13.07294523076923</v>
      </c>
      <c r="BT21" s="72" t="s">
        <v>2846</v>
      </c>
      <c r="BU21" s="68">
        <v>32875664.260000002</v>
      </c>
      <c r="BV21" s="68">
        <v>34475000</v>
      </c>
      <c r="BW21" s="68">
        <v>14364583.333333334</v>
      </c>
      <c r="BX21" s="68">
        <v>13504000</v>
      </c>
      <c r="BY21" s="68">
        <v>-860583.33333333337</v>
      </c>
      <c r="BZ21" s="68">
        <v>-5.991007976794779</v>
      </c>
      <c r="CA21" s="72" t="s">
        <v>2846</v>
      </c>
      <c r="CB21" s="68">
        <v>39193198.5</v>
      </c>
      <c r="CC21" s="68">
        <v>39756044.780000001</v>
      </c>
      <c r="CD21" s="68">
        <v>16565018.658333333</v>
      </c>
      <c r="CE21" s="68">
        <v>15353323</v>
      </c>
      <c r="CF21" s="68">
        <v>-1211695.6583333334</v>
      </c>
      <c r="CG21" s="68">
        <v>-7.3147859554252168</v>
      </c>
      <c r="CH21" s="72" t="s">
        <v>2846</v>
      </c>
      <c r="CI21" s="68">
        <v>18937777.609999999</v>
      </c>
      <c r="CJ21" s="68">
        <v>19292000</v>
      </c>
      <c r="CK21" s="68">
        <v>8038333.333333333</v>
      </c>
      <c r="CL21" s="68">
        <v>7785473.8700000001</v>
      </c>
      <c r="CM21" s="68">
        <v>-252859.46333333335</v>
      </c>
      <c r="CN21" s="68">
        <v>-3.1456702882023637</v>
      </c>
      <c r="CO21" s="72" t="s">
        <v>2846</v>
      </c>
      <c r="CP21" s="68">
        <v>32621261.780000001</v>
      </c>
      <c r="CQ21" s="68">
        <v>34974300</v>
      </c>
      <c r="CR21" s="68">
        <v>14572625</v>
      </c>
      <c r="CS21" s="68">
        <v>14071043.23</v>
      </c>
      <c r="CT21" s="68">
        <v>-501581.77</v>
      </c>
      <c r="CU21" s="68">
        <v>-3.4419452226349065</v>
      </c>
      <c r="CV21" s="72" t="s">
        <v>2846</v>
      </c>
      <c r="CW21" s="68">
        <v>21137482.559999999</v>
      </c>
      <c r="CX21" s="68">
        <v>19700000</v>
      </c>
      <c r="CY21" s="68">
        <v>8208333.333333333</v>
      </c>
      <c r="CZ21" s="68">
        <v>8927323.1999999993</v>
      </c>
      <c r="DA21" s="68">
        <v>718989.86666666658</v>
      </c>
      <c r="DB21" s="68">
        <v>8.759267411167512</v>
      </c>
      <c r="DC21" s="72" t="s">
        <v>2847</v>
      </c>
      <c r="DD21" s="68">
        <v>22081706.530000001</v>
      </c>
      <c r="DE21" s="68">
        <v>23820000</v>
      </c>
      <c r="DF21" s="68">
        <v>9925000</v>
      </c>
      <c r="DG21" s="68">
        <v>9643250</v>
      </c>
      <c r="DH21" s="68">
        <v>-281750</v>
      </c>
      <c r="DI21" s="68">
        <v>-2.8387909319899243</v>
      </c>
      <c r="DJ21" s="72" t="s">
        <v>2846</v>
      </c>
      <c r="DK21" s="15">
        <f t="shared" si="10"/>
        <v>825390803.27999997</v>
      </c>
      <c r="DL21" s="15">
        <f t="shared" si="11"/>
        <v>854804009.1099999</v>
      </c>
      <c r="DM21" s="15">
        <f t="shared" si="8"/>
        <v>413876670.46249998</v>
      </c>
      <c r="DN21" s="15">
        <f t="shared" si="8"/>
        <v>403218939.06999999</v>
      </c>
      <c r="DO21" s="15">
        <f t="shared" si="9"/>
        <v>-10657731.392499983</v>
      </c>
      <c r="DP21" s="15">
        <f t="shared" si="12"/>
        <v>-2.5750983694225029</v>
      </c>
      <c r="DQ21" s="15" t="s">
        <v>2846</v>
      </c>
    </row>
    <row r="22" spans="1:121" s="50" customFormat="1" ht="15" x14ac:dyDescent="0.25">
      <c r="A22" s="15" t="s">
        <v>2822</v>
      </c>
      <c r="B22" s="15" t="s">
        <v>2848</v>
      </c>
      <c r="C22" s="68">
        <v>83628199.599999994</v>
      </c>
      <c r="D22" s="68">
        <v>90000000</v>
      </c>
      <c r="E22" s="68">
        <v>37500000</v>
      </c>
      <c r="F22" s="68">
        <v>35053932.989999995</v>
      </c>
      <c r="G22" s="68">
        <v>-2446067.0099999998</v>
      </c>
      <c r="H22" s="68">
        <v>-6.5228453599999998</v>
      </c>
      <c r="I22" s="72" t="s">
        <v>2846</v>
      </c>
      <c r="J22" s="68">
        <v>29323634.5</v>
      </c>
      <c r="K22" s="68">
        <v>33500000</v>
      </c>
      <c r="L22" s="68">
        <v>13958333.333333334</v>
      </c>
      <c r="M22" s="68">
        <v>12642883.219999999</v>
      </c>
      <c r="N22" s="68">
        <v>-1315450.1133333335</v>
      </c>
      <c r="O22" s="68">
        <v>-9.4241202149253738</v>
      </c>
      <c r="P22" s="72" t="s">
        <v>2846</v>
      </c>
      <c r="Q22" s="68">
        <v>6926832.6500000004</v>
      </c>
      <c r="R22" s="68">
        <v>7250000</v>
      </c>
      <c r="S22" s="68">
        <v>3020833.3333333335</v>
      </c>
      <c r="T22" s="68">
        <v>3150662.5</v>
      </c>
      <c r="U22" s="68">
        <v>129829.16666666667</v>
      </c>
      <c r="V22" s="68">
        <v>4.2977931034482761</v>
      </c>
      <c r="W22" s="72" t="s">
        <v>2847</v>
      </c>
      <c r="X22" s="68">
        <v>5733208.71</v>
      </c>
      <c r="Y22" s="68">
        <v>5448200</v>
      </c>
      <c r="Z22" s="68">
        <v>2270083.3333333335</v>
      </c>
      <c r="AA22" s="68">
        <v>2493573.59</v>
      </c>
      <c r="AB22" s="68">
        <v>223490.25666666665</v>
      </c>
      <c r="AC22" s="68">
        <v>9.8450243383135714</v>
      </c>
      <c r="AD22" s="72" t="s">
        <v>2847</v>
      </c>
      <c r="AE22" s="68">
        <v>4868393.58</v>
      </c>
      <c r="AF22" s="68">
        <v>5688718.0800000001</v>
      </c>
      <c r="AG22" s="68">
        <v>2370299.2000000002</v>
      </c>
      <c r="AH22" s="68">
        <v>2344168.41</v>
      </c>
      <c r="AI22" s="68">
        <v>-26130.79</v>
      </c>
      <c r="AJ22" s="68">
        <v>-1.1024258034597489</v>
      </c>
      <c r="AK22" s="72" t="s">
        <v>2846</v>
      </c>
      <c r="AL22" s="68">
        <v>2634395.5299999998</v>
      </c>
      <c r="AM22" s="68">
        <v>3000000</v>
      </c>
      <c r="AN22" s="68">
        <v>1250000</v>
      </c>
      <c r="AO22" s="68">
        <v>1289289</v>
      </c>
      <c r="AP22" s="68">
        <v>39289</v>
      </c>
      <c r="AQ22" s="68">
        <v>3.1431200000000001</v>
      </c>
      <c r="AR22" s="72" t="s">
        <v>2847</v>
      </c>
      <c r="AS22" s="68">
        <v>11003202.630000001</v>
      </c>
      <c r="AT22" s="68">
        <v>11558788</v>
      </c>
      <c r="AU22" s="68">
        <v>4816161.666666666</v>
      </c>
      <c r="AV22" s="68">
        <v>5146065.9799999995</v>
      </c>
      <c r="AW22" s="68">
        <v>329904.3133333333</v>
      </c>
      <c r="AX22" s="68">
        <v>6.8499426756507695</v>
      </c>
      <c r="AY22" s="72" t="s">
        <v>2847</v>
      </c>
      <c r="AZ22" s="68">
        <v>6063982.6699999999</v>
      </c>
      <c r="BA22" s="68">
        <v>6538000</v>
      </c>
      <c r="BB22" s="68">
        <v>2724166.6666666665</v>
      </c>
      <c r="BC22" s="68">
        <v>2532879</v>
      </c>
      <c r="BD22" s="68">
        <v>-191287.66666666666</v>
      </c>
      <c r="BE22" s="68">
        <v>-7.0218782502294284</v>
      </c>
      <c r="BF22" s="72" t="s">
        <v>2846</v>
      </c>
      <c r="BG22" s="68">
        <v>5129536.5199999996</v>
      </c>
      <c r="BH22" s="68">
        <v>5315664</v>
      </c>
      <c r="BI22" s="68">
        <v>2214860</v>
      </c>
      <c r="BJ22" s="68">
        <v>2072055.6099999999</v>
      </c>
      <c r="BK22" s="68">
        <v>-142804.39000000001</v>
      </c>
      <c r="BL22" s="68">
        <v>-6.4475583106832941</v>
      </c>
      <c r="BM22" s="72" t="s">
        <v>2846</v>
      </c>
      <c r="BN22" s="68">
        <v>7097526.6699999999</v>
      </c>
      <c r="BO22" s="68">
        <v>7500000</v>
      </c>
      <c r="BP22" s="68">
        <v>3125000</v>
      </c>
      <c r="BQ22" s="68">
        <v>3033492</v>
      </c>
      <c r="BR22" s="68">
        <v>-91508</v>
      </c>
      <c r="BS22" s="68">
        <v>-2.9282560000000002</v>
      </c>
      <c r="BT22" s="72" t="s">
        <v>2846</v>
      </c>
      <c r="BU22" s="68">
        <v>5815726.0800000001</v>
      </c>
      <c r="BV22" s="68">
        <v>5944000</v>
      </c>
      <c r="BW22" s="68">
        <v>2476666.666666667</v>
      </c>
      <c r="BX22" s="68">
        <v>2548041</v>
      </c>
      <c r="BY22" s="68">
        <v>71374.333333333343</v>
      </c>
      <c r="BZ22" s="68">
        <v>2.8818707940780621</v>
      </c>
      <c r="CA22" s="72" t="s">
        <v>2847</v>
      </c>
      <c r="CB22" s="68">
        <v>11753460.9</v>
      </c>
      <c r="CC22" s="68">
        <v>12380649.789999999</v>
      </c>
      <c r="CD22" s="68">
        <v>5158604.0791666666</v>
      </c>
      <c r="CE22" s="68">
        <v>6519326</v>
      </c>
      <c r="CF22" s="68">
        <v>1360721.9208333334</v>
      </c>
      <c r="CG22" s="68">
        <v>26.377715753156764</v>
      </c>
      <c r="CH22" s="72" t="s">
        <v>2847</v>
      </c>
      <c r="CI22" s="68">
        <v>2827689.33</v>
      </c>
      <c r="CJ22" s="68">
        <v>2784000</v>
      </c>
      <c r="CK22" s="68">
        <v>1160000</v>
      </c>
      <c r="CL22" s="68">
        <v>1178665</v>
      </c>
      <c r="CM22" s="68">
        <v>18665</v>
      </c>
      <c r="CN22" s="68">
        <v>1.6090517241379312</v>
      </c>
      <c r="CO22" s="72" t="s">
        <v>2847</v>
      </c>
      <c r="CP22" s="68">
        <v>10074580.93</v>
      </c>
      <c r="CQ22" s="68">
        <v>10573700</v>
      </c>
      <c r="CR22" s="68">
        <v>4405708.333333333</v>
      </c>
      <c r="CS22" s="68">
        <v>4721315.8</v>
      </c>
      <c r="CT22" s="68">
        <v>315607.46666666667</v>
      </c>
      <c r="CU22" s="68">
        <v>7.1636032798358196</v>
      </c>
      <c r="CV22" s="72" t="s">
        <v>2847</v>
      </c>
      <c r="CW22" s="68">
        <v>4109088.58</v>
      </c>
      <c r="CX22" s="68">
        <v>4295000</v>
      </c>
      <c r="CY22" s="68">
        <v>1789583.3333333333</v>
      </c>
      <c r="CZ22" s="68">
        <v>1854142.2</v>
      </c>
      <c r="DA22" s="68">
        <v>64558.866666666669</v>
      </c>
      <c r="DB22" s="68">
        <v>3.6074803259604189</v>
      </c>
      <c r="DC22" s="72" t="s">
        <v>2847</v>
      </c>
      <c r="DD22" s="68">
        <v>4895985.33</v>
      </c>
      <c r="DE22" s="68">
        <v>5100000</v>
      </c>
      <c r="DF22" s="68">
        <v>2125000</v>
      </c>
      <c r="DG22" s="68">
        <v>2060284.92</v>
      </c>
      <c r="DH22" s="68">
        <v>-64715.08</v>
      </c>
      <c r="DI22" s="68">
        <v>-3.0454155294117649</v>
      </c>
      <c r="DJ22" s="72" t="s">
        <v>2846</v>
      </c>
      <c r="DK22" s="15">
        <f t="shared" si="10"/>
        <v>318195253.05999994</v>
      </c>
      <c r="DL22" s="15">
        <f t="shared" si="11"/>
        <v>335876719.87000006</v>
      </c>
      <c r="DM22" s="15">
        <f t="shared" si="8"/>
        <v>90365299.94583334</v>
      </c>
      <c r="DN22" s="15">
        <f t="shared" si="8"/>
        <v>88640777.219999984</v>
      </c>
      <c r="DO22" s="15">
        <f t="shared" si="9"/>
        <v>-1724522.7258333564</v>
      </c>
      <c r="DP22" s="15">
        <f t="shared" si="12"/>
        <v>-1.9083904185202369</v>
      </c>
      <c r="DQ22" s="15" t="s">
        <v>2846</v>
      </c>
    </row>
    <row r="23" spans="1:121" s="50" customFormat="1" ht="15" x14ac:dyDescent="0.25">
      <c r="A23" s="15" t="s">
        <v>2823</v>
      </c>
      <c r="B23" s="15" t="s">
        <v>2824</v>
      </c>
      <c r="C23" s="68">
        <v>166605860.36000001</v>
      </c>
      <c r="D23" s="68">
        <v>190000000</v>
      </c>
      <c r="E23" s="68">
        <v>79166666.666666657</v>
      </c>
      <c r="F23" s="68">
        <v>77744194.030000001</v>
      </c>
      <c r="G23" s="68">
        <v>-1422472.6366666667</v>
      </c>
      <c r="H23" s="68">
        <v>-1.7968075410526316</v>
      </c>
      <c r="I23" s="72" t="s">
        <v>2846</v>
      </c>
      <c r="J23" s="68">
        <v>67817795.629999995</v>
      </c>
      <c r="K23" s="68">
        <v>60500000</v>
      </c>
      <c r="L23" s="68">
        <v>25208333.333333332</v>
      </c>
      <c r="M23" s="68">
        <v>27696340.189999998</v>
      </c>
      <c r="N23" s="68">
        <v>2488006.8566666665</v>
      </c>
      <c r="O23" s="68">
        <v>9.8697792661157013</v>
      </c>
      <c r="P23" s="72" t="s">
        <v>2847</v>
      </c>
      <c r="Q23" s="68">
        <v>14134706.67</v>
      </c>
      <c r="R23" s="68">
        <v>14844300</v>
      </c>
      <c r="S23" s="68">
        <v>6185125</v>
      </c>
      <c r="T23" s="68">
        <v>5973550</v>
      </c>
      <c r="U23" s="68">
        <v>-211575</v>
      </c>
      <c r="V23" s="68">
        <v>-3.4207069380166129</v>
      </c>
      <c r="W23" s="72" t="s">
        <v>2846</v>
      </c>
      <c r="X23" s="68">
        <v>10597937.32</v>
      </c>
      <c r="Y23" s="68">
        <v>11529200</v>
      </c>
      <c r="Z23" s="68">
        <v>4803833.333333334</v>
      </c>
      <c r="AA23" s="68">
        <v>4080136</v>
      </c>
      <c r="AB23" s="68">
        <v>-723697.33333333326</v>
      </c>
      <c r="AC23" s="68">
        <v>-15.064996704021095</v>
      </c>
      <c r="AD23" s="72" t="s">
        <v>2846</v>
      </c>
      <c r="AE23" s="68">
        <v>8470903.6699999999</v>
      </c>
      <c r="AF23" s="68">
        <v>8969520</v>
      </c>
      <c r="AG23" s="68">
        <v>3737300</v>
      </c>
      <c r="AH23" s="68">
        <v>4572173</v>
      </c>
      <c r="AI23" s="68">
        <v>834873</v>
      </c>
      <c r="AJ23" s="68">
        <v>22.338934524924408</v>
      </c>
      <c r="AK23" s="72" t="s">
        <v>2847</v>
      </c>
      <c r="AL23" s="68">
        <v>7980436.6699999999</v>
      </c>
      <c r="AM23" s="68">
        <v>7992000</v>
      </c>
      <c r="AN23" s="68">
        <v>3330000</v>
      </c>
      <c r="AO23" s="68">
        <v>3223727.5</v>
      </c>
      <c r="AP23" s="68">
        <v>-106272.5</v>
      </c>
      <c r="AQ23" s="68">
        <v>-3.1913663663663665</v>
      </c>
      <c r="AR23" s="72" t="s">
        <v>2846</v>
      </c>
      <c r="AS23" s="68">
        <v>19695266.670000002</v>
      </c>
      <c r="AT23" s="68">
        <v>16194755</v>
      </c>
      <c r="AU23" s="68">
        <v>6747814.583333334</v>
      </c>
      <c r="AV23" s="68">
        <v>12120991.199999999</v>
      </c>
      <c r="AW23" s="68">
        <v>5373176.6166666672</v>
      </c>
      <c r="AX23" s="68">
        <v>79.628397465722699</v>
      </c>
      <c r="AY23" s="72" t="s">
        <v>2847</v>
      </c>
      <c r="AZ23" s="68">
        <v>12266732</v>
      </c>
      <c r="BA23" s="68">
        <v>12273000</v>
      </c>
      <c r="BB23" s="68">
        <v>5113750</v>
      </c>
      <c r="BC23" s="68">
        <v>4720166.25</v>
      </c>
      <c r="BD23" s="68">
        <v>-393583.75</v>
      </c>
      <c r="BE23" s="68">
        <v>-7.6965778538254703</v>
      </c>
      <c r="BF23" s="72" t="s">
        <v>2846</v>
      </c>
      <c r="BG23" s="68">
        <v>10763256</v>
      </c>
      <c r="BH23" s="68">
        <v>10743509</v>
      </c>
      <c r="BI23" s="68">
        <v>4476462.083333334</v>
      </c>
      <c r="BJ23" s="68">
        <v>4558098</v>
      </c>
      <c r="BK23" s="68">
        <v>81635.916666666672</v>
      </c>
      <c r="BL23" s="68">
        <v>1.8236704599958915</v>
      </c>
      <c r="BM23" s="72" t="s">
        <v>2847</v>
      </c>
      <c r="BN23" s="68">
        <v>12572214.449999999</v>
      </c>
      <c r="BO23" s="68">
        <v>12200000</v>
      </c>
      <c r="BP23" s="68">
        <v>5083333.333333334</v>
      </c>
      <c r="BQ23" s="68">
        <v>5773785</v>
      </c>
      <c r="BR23" s="68">
        <v>690451.66666666674</v>
      </c>
      <c r="BS23" s="68">
        <v>13.582655737704918</v>
      </c>
      <c r="BT23" s="72" t="s">
        <v>2847</v>
      </c>
      <c r="BU23" s="68">
        <v>10211383.43</v>
      </c>
      <c r="BV23" s="68">
        <v>9582600</v>
      </c>
      <c r="BW23" s="68">
        <v>3992750</v>
      </c>
      <c r="BX23" s="68">
        <v>4134430.5</v>
      </c>
      <c r="BY23" s="68">
        <v>141680.5</v>
      </c>
      <c r="BZ23" s="68">
        <v>3.5484440548494147</v>
      </c>
      <c r="CA23" s="72" t="s">
        <v>2847</v>
      </c>
      <c r="CB23" s="68">
        <v>18826241</v>
      </c>
      <c r="CC23" s="68">
        <v>19178312</v>
      </c>
      <c r="CD23" s="68">
        <v>7990963.333333334</v>
      </c>
      <c r="CE23" s="68">
        <v>8353293.25</v>
      </c>
      <c r="CF23" s="68">
        <v>362329.91666666669</v>
      </c>
      <c r="CG23" s="68">
        <v>4.5342457667807254</v>
      </c>
      <c r="CH23" s="72" t="s">
        <v>2847</v>
      </c>
      <c r="CI23" s="68">
        <v>6853698.3300000001</v>
      </c>
      <c r="CJ23" s="68">
        <v>6430000</v>
      </c>
      <c r="CK23" s="68">
        <v>2679166.666666667</v>
      </c>
      <c r="CL23" s="68">
        <v>2655065</v>
      </c>
      <c r="CM23" s="68">
        <v>-24101.666666666668</v>
      </c>
      <c r="CN23" s="68">
        <v>-0.89959564541213077</v>
      </c>
      <c r="CO23" s="72" t="s">
        <v>2846</v>
      </c>
      <c r="CP23" s="68">
        <v>15572078.34</v>
      </c>
      <c r="CQ23" s="68">
        <v>15522717</v>
      </c>
      <c r="CR23" s="68">
        <v>6467798.75</v>
      </c>
      <c r="CS23" s="68">
        <v>5732791.5</v>
      </c>
      <c r="CT23" s="68">
        <v>-735007.25</v>
      </c>
      <c r="CU23" s="68">
        <v>-11.364102044764458</v>
      </c>
      <c r="CV23" s="72" t="s">
        <v>2846</v>
      </c>
      <c r="CW23" s="68">
        <v>8763926.6699999999</v>
      </c>
      <c r="CX23" s="68">
        <v>8792000</v>
      </c>
      <c r="CY23" s="68">
        <v>3663333.3333333335</v>
      </c>
      <c r="CZ23" s="68">
        <v>3839401</v>
      </c>
      <c r="DA23" s="68">
        <v>176067.66666666669</v>
      </c>
      <c r="DB23" s="68">
        <v>4.8062147406733393</v>
      </c>
      <c r="DC23" s="72" t="s">
        <v>2847</v>
      </c>
      <c r="DD23" s="68">
        <v>7660573.3300000001</v>
      </c>
      <c r="DE23" s="68">
        <v>8000000</v>
      </c>
      <c r="DF23" s="68">
        <v>3333333.3333333335</v>
      </c>
      <c r="DG23" s="68">
        <v>3323720</v>
      </c>
      <c r="DH23" s="68">
        <v>-9613.3333333333339</v>
      </c>
      <c r="DI23" s="68">
        <v>-0.28839999999999999</v>
      </c>
      <c r="DJ23" s="72" t="s">
        <v>2846</v>
      </c>
      <c r="DK23" s="15">
        <f t="shared" si="10"/>
        <v>360298849.40999991</v>
      </c>
      <c r="DL23" s="15">
        <f t="shared" si="11"/>
        <v>385751913</v>
      </c>
      <c r="DM23" s="15">
        <f t="shared" si="8"/>
        <v>171979963.75</v>
      </c>
      <c r="DN23" s="15">
        <f t="shared" si="8"/>
        <v>178501862.41999999</v>
      </c>
      <c r="DO23" s="15">
        <f t="shared" si="9"/>
        <v>6521898.6699999869</v>
      </c>
      <c r="DP23" s="15">
        <f t="shared" si="12"/>
        <v>3.7922433100873278</v>
      </c>
      <c r="DQ23" s="15" t="s">
        <v>2846</v>
      </c>
    </row>
    <row r="24" spans="1:121" s="50" customFormat="1" ht="15" x14ac:dyDescent="0.25">
      <c r="A24" s="15" t="s">
        <v>2825</v>
      </c>
      <c r="B24" s="15" t="s">
        <v>2826</v>
      </c>
      <c r="C24" s="68">
        <v>24744216.02</v>
      </c>
      <c r="D24" s="68">
        <v>25000000</v>
      </c>
      <c r="E24" s="68">
        <v>10416666.666666666</v>
      </c>
      <c r="F24" s="68">
        <v>11060849.900000002</v>
      </c>
      <c r="G24" s="68">
        <v>644183.23333333328</v>
      </c>
      <c r="H24" s="68">
        <v>6.1841590399999999</v>
      </c>
      <c r="I24" s="72" t="s">
        <v>2847</v>
      </c>
      <c r="J24" s="68">
        <v>10582941.25</v>
      </c>
      <c r="K24" s="68">
        <v>10000000</v>
      </c>
      <c r="L24" s="68">
        <v>4166666.6666666665</v>
      </c>
      <c r="M24" s="68">
        <v>4336760.7300000004</v>
      </c>
      <c r="N24" s="68">
        <v>170094.06333333335</v>
      </c>
      <c r="O24" s="68">
        <v>4.0822575199999998</v>
      </c>
      <c r="P24" s="72" t="s">
        <v>2847</v>
      </c>
      <c r="Q24" s="68">
        <v>3771172.15</v>
      </c>
      <c r="R24" s="68">
        <v>3709700</v>
      </c>
      <c r="S24" s="68">
        <v>1545708.3333333335</v>
      </c>
      <c r="T24" s="68">
        <v>1202958</v>
      </c>
      <c r="U24" s="68">
        <v>-342750.33333333331</v>
      </c>
      <c r="V24" s="68">
        <v>-22.174321373695985</v>
      </c>
      <c r="W24" s="72" t="s">
        <v>2846</v>
      </c>
      <c r="X24" s="68">
        <v>1748341.64</v>
      </c>
      <c r="Y24" s="68">
        <v>1989900</v>
      </c>
      <c r="Z24" s="68">
        <v>829125</v>
      </c>
      <c r="AA24" s="68">
        <v>733368.99999999988</v>
      </c>
      <c r="AB24" s="68">
        <v>-95756</v>
      </c>
      <c r="AC24" s="68">
        <v>-11.549042665460576</v>
      </c>
      <c r="AD24" s="72" t="s">
        <v>2846</v>
      </c>
      <c r="AE24" s="68">
        <v>1988928.92</v>
      </c>
      <c r="AF24" s="68">
        <v>1968887.44</v>
      </c>
      <c r="AG24" s="68">
        <v>820369.7666666666</v>
      </c>
      <c r="AH24" s="68">
        <v>828384.95000000007</v>
      </c>
      <c r="AI24" s="68">
        <v>8015.1833333333334</v>
      </c>
      <c r="AJ24" s="68">
        <v>0.97702080927490709</v>
      </c>
      <c r="AK24" s="72" t="s">
        <v>2847</v>
      </c>
      <c r="AL24" s="68">
        <v>1415872.93</v>
      </c>
      <c r="AM24" s="68">
        <v>1443500</v>
      </c>
      <c r="AN24" s="68">
        <v>601458.33333333337</v>
      </c>
      <c r="AO24" s="68">
        <v>624938.19999999995</v>
      </c>
      <c r="AP24" s="68">
        <v>23479.866666666669</v>
      </c>
      <c r="AQ24" s="68">
        <v>3.903822653273294</v>
      </c>
      <c r="AR24" s="72" t="s">
        <v>2847</v>
      </c>
      <c r="AS24" s="68">
        <v>3664376.47</v>
      </c>
      <c r="AT24" s="68">
        <v>4013122.8</v>
      </c>
      <c r="AU24" s="68">
        <v>1672134.5</v>
      </c>
      <c r="AV24" s="68">
        <v>1775008.18</v>
      </c>
      <c r="AW24" s="68">
        <v>102873.68</v>
      </c>
      <c r="AX24" s="68">
        <v>6.1522371555637418</v>
      </c>
      <c r="AY24" s="72" t="s">
        <v>2847</v>
      </c>
      <c r="AZ24" s="68">
        <v>2225289.06</v>
      </c>
      <c r="BA24" s="68">
        <v>2445200</v>
      </c>
      <c r="BB24" s="68">
        <v>1018833.3333333334</v>
      </c>
      <c r="BC24" s="68">
        <v>765110.5</v>
      </c>
      <c r="BD24" s="68">
        <v>-253722.83333333337</v>
      </c>
      <c r="BE24" s="68">
        <v>-24.903271716015052</v>
      </c>
      <c r="BF24" s="72" t="s">
        <v>2846</v>
      </c>
      <c r="BG24" s="68">
        <v>1546794.4</v>
      </c>
      <c r="BH24" s="68">
        <v>1696542.6</v>
      </c>
      <c r="BI24" s="68">
        <v>706892.75</v>
      </c>
      <c r="BJ24" s="68">
        <v>717137.5</v>
      </c>
      <c r="BK24" s="68">
        <v>10244.75</v>
      </c>
      <c r="BL24" s="68">
        <v>1.4492651112916353</v>
      </c>
      <c r="BM24" s="72" t="s">
        <v>2847</v>
      </c>
      <c r="BN24" s="68">
        <v>1894154.4</v>
      </c>
      <c r="BO24" s="68">
        <v>2000000</v>
      </c>
      <c r="BP24" s="68">
        <v>833333.33333333337</v>
      </c>
      <c r="BQ24" s="68">
        <v>892397.7</v>
      </c>
      <c r="BR24" s="68">
        <v>59064.366666666661</v>
      </c>
      <c r="BS24" s="68">
        <v>7.0877239999999997</v>
      </c>
      <c r="BT24" s="72" t="s">
        <v>2847</v>
      </c>
      <c r="BU24" s="68">
        <v>2442288.56</v>
      </c>
      <c r="BV24" s="68">
        <v>2163000</v>
      </c>
      <c r="BW24" s="68">
        <v>901250</v>
      </c>
      <c r="BX24" s="68">
        <v>888632.25</v>
      </c>
      <c r="BY24" s="68">
        <v>-12617.75</v>
      </c>
      <c r="BZ24" s="68">
        <v>-1.4000277392510403</v>
      </c>
      <c r="CA24" s="72" t="s">
        <v>2846</v>
      </c>
      <c r="CB24" s="68">
        <v>2802299.88</v>
      </c>
      <c r="CC24" s="68">
        <v>2358897.2799999998</v>
      </c>
      <c r="CD24" s="68">
        <v>982873.86666666658</v>
      </c>
      <c r="CE24" s="68">
        <v>1275785.6000000001</v>
      </c>
      <c r="CF24" s="68">
        <v>292911.73333333334</v>
      </c>
      <c r="CG24" s="68">
        <v>29.801558802933549</v>
      </c>
      <c r="CH24" s="72" t="s">
        <v>2847</v>
      </c>
      <c r="CI24" s="68">
        <v>1294218.45</v>
      </c>
      <c r="CJ24" s="68">
        <v>1300000</v>
      </c>
      <c r="CK24" s="68">
        <v>541666.66666666674</v>
      </c>
      <c r="CL24" s="68">
        <v>520690.2</v>
      </c>
      <c r="CM24" s="68">
        <v>-20976.466666666667</v>
      </c>
      <c r="CN24" s="68">
        <v>-3.872578461538462</v>
      </c>
      <c r="CO24" s="72" t="s">
        <v>2846</v>
      </c>
      <c r="CP24" s="68">
        <v>2357428.48</v>
      </c>
      <c r="CQ24" s="68">
        <v>2841615.8</v>
      </c>
      <c r="CR24" s="68">
        <v>1184006.5833333335</v>
      </c>
      <c r="CS24" s="68">
        <v>1001004.43</v>
      </c>
      <c r="CT24" s="68">
        <v>-183002.15333333332</v>
      </c>
      <c r="CU24" s="68">
        <v>-15.45617701027704</v>
      </c>
      <c r="CV24" s="72" t="s">
        <v>2846</v>
      </c>
      <c r="CW24" s="68">
        <v>1303688.44</v>
      </c>
      <c r="CX24" s="68">
        <v>1160600</v>
      </c>
      <c r="CY24" s="68">
        <v>483583.33333333337</v>
      </c>
      <c r="CZ24" s="68">
        <v>530951.67000000004</v>
      </c>
      <c r="DA24" s="68">
        <v>47368.33666666667</v>
      </c>
      <c r="DB24" s="68">
        <v>9.7952789936239864</v>
      </c>
      <c r="DC24" s="72" t="s">
        <v>2847</v>
      </c>
      <c r="DD24" s="68">
        <v>1173032</v>
      </c>
      <c r="DE24" s="68">
        <v>1300000</v>
      </c>
      <c r="DF24" s="68">
        <v>541666.66666666674</v>
      </c>
      <c r="DG24" s="68">
        <v>858204.16999999993</v>
      </c>
      <c r="DH24" s="68">
        <v>316537.50333333336</v>
      </c>
      <c r="DI24" s="68">
        <v>58.437692923076924</v>
      </c>
      <c r="DJ24" s="72" t="s">
        <v>2847</v>
      </c>
      <c r="DK24" s="15">
        <f t="shared" si="10"/>
        <v>122189897.43000002</v>
      </c>
      <c r="DL24" s="15">
        <f t="shared" si="11"/>
        <v>115890965.91999999</v>
      </c>
      <c r="DM24" s="15">
        <f t="shared" si="8"/>
        <v>27246235.799999993</v>
      </c>
      <c r="DN24" s="15">
        <f t="shared" si="8"/>
        <v>28012182.980000004</v>
      </c>
      <c r="DO24" s="15">
        <f t="shared" si="9"/>
        <v>765947.18000001088</v>
      </c>
      <c r="DP24" s="15">
        <f t="shared" si="12"/>
        <v>2.811203667260382</v>
      </c>
      <c r="DQ24" s="15" t="s">
        <v>2847</v>
      </c>
    </row>
    <row r="25" spans="1:121" s="50" customFormat="1" ht="15" x14ac:dyDescent="0.25">
      <c r="A25" s="15" t="s">
        <v>2827</v>
      </c>
      <c r="B25" s="15" t="s">
        <v>2828</v>
      </c>
      <c r="C25" s="68">
        <v>61261788.289999999</v>
      </c>
      <c r="D25" s="68">
        <v>95000000</v>
      </c>
      <c r="E25" s="68">
        <v>39583333.333333328</v>
      </c>
      <c r="F25" s="68">
        <v>47069203.00999999</v>
      </c>
      <c r="G25" s="68">
        <v>7485869.6766666668</v>
      </c>
      <c r="H25" s="68">
        <v>18.911670762105263</v>
      </c>
      <c r="I25" s="72" t="s">
        <v>2847</v>
      </c>
      <c r="J25" s="68">
        <v>26173584.030000001</v>
      </c>
      <c r="K25" s="68">
        <v>28000000</v>
      </c>
      <c r="L25" s="68">
        <v>11666666.666666666</v>
      </c>
      <c r="M25" s="68">
        <v>11387457.939999999</v>
      </c>
      <c r="N25" s="68">
        <v>-279208.72666666668</v>
      </c>
      <c r="O25" s="68">
        <v>-2.3932176571428569</v>
      </c>
      <c r="P25" s="72" t="s">
        <v>2846</v>
      </c>
      <c r="Q25" s="68">
        <v>2902465.25</v>
      </c>
      <c r="R25" s="68">
        <v>3029800</v>
      </c>
      <c r="S25" s="68">
        <v>1262416.6666666667</v>
      </c>
      <c r="T25" s="68">
        <v>965669.42</v>
      </c>
      <c r="U25" s="68">
        <v>-296747.24666666664</v>
      </c>
      <c r="V25" s="68">
        <v>-23.506283979140537</v>
      </c>
      <c r="W25" s="72" t="s">
        <v>2846</v>
      </c>
      <c r="X25" s="68">
        <v>2902686.24</v>
      </c>
      <c r="Y25" s="68">
        <v>2732300</v>
      </c>
      <c r="Z25" s="68">
        <v>1138458.3333333335</v>
      </c>
      <c r="AA25" s="68">
        <v>1082122.8400000001</v>
      </c>
      <c r="AB25" s="68">
        <v>-56335.493333333332</v>
      </c>
      <c r="AC25" s="68">
        <v>-4.9484018592394685</v>
      </c>
      <c r="AD25" s="72" t="s">
        <v>2846</v>
      </c>
      <c r="AE25" s="68">
        <v>4789611.4800000004</v>
      </c>
      <c r="AF25" s="68">
        <v>5336403.9800000004</v>
      </c>
      <c r="AG25" s="68">
        <v>2223501.6583333332</v>
      </c>
      <c r="AH25" s="68">
        <v>2127017.0099999998</v>
      </c>
      <c r="AI25" s="68">
        <v>-96484.648333333345</v>
      </c>
      <c r="AJ25" s="68">
        <v>-4.3393108330602814</v>
      </c>
      <c r="AK25" s="72" t="s">
        <v>2846</v>
      </c>
      <c r="AL25" s="68">
        <v>3339413.09</v>
      </c>
      <c r="AM25" s="68">
        <v>3500000</v>
      </c>
      <c r="AN25" s="68">
        <v>1458333.3333333335</v>
      </c>
      <c r="AO25" s="68">
        <v>627424.53</v>
      </c>
      <c r="AP25" s="68">
        <v>-830908.80333333334</v>
      </c>
      <c r="AQ25" s="68">
        <v>-56.976603657142853</v>
      </c>
      <c r="AR25" s="72" t="s">
        <v>2846</v>
      </c>
      <c r="AS25" s="68">
        <v>6018644.3700000001</v>
      </c>
      <c r="AT25" s="68">
        <v>3923625.6</v>
      </c>
      <c r="AU25" s="68">
        <v>1634844</v>
      </c>
      <c r="AV25" s="68">
        <v>2827829.6799999997</v>
      </c>
      <c r="AW25" s="68">
        <v>1192985.68</v>
      </c>
      <c r="AX25" s="68">
        <v>72.972447524045108</v>
      </c>
      <c r="AY25" s="72" t="s">
        <v>2847</v>
      </c>
      <c r="AZ25" s="68">
        <v>3009943.33</v>
      </c>
      <c r="BA25" s="68">
        <v>2953700</v>
      </c>
      <c r="BB25" s="68">
        <v>1230708.3333333335</v>
      </c>
      <c r="BC25" s="68">
        <v>1068236.3900000001</v>
      </c>
      <c r="BD25" s="68">
        <v>-162471.94333333333</v>
      </c>
      <c r="BE25" s="68">
        <v>-13.201498594982564</v>
      </c>
      <c r="BF25" s="72" t="s">
        <v>2846</v>
      </c>
      <c r="BG25" s="68">
        <v>4829026.4400000004</v>
      </c>
      <c r="BH25" s="68">
        <v>4913950</v>
      </c>
      <c r="BI25" s="68">
        <v>2047479.1666666667</v>
      </c>
      <c r="BJ25" s="68">
        <v>2046233.48</v>
      </c>
      <c r="BK25" s="68">
        <v>-1245.6866666666667</v>
      </c>
      <c r="BL25" s="68">
        <v>-6.0840016687186478E-2</v>
      </c>
      <c r="BM25" s="72" t="s">
        <v>2846</v>
      </c>
      <c r="BN25" s="68">
        <v>2524843.52</v>
      </c>
      <c r="BO25" s="68">
        <v>2500000</v>
      </c>
      <c r="BP25" s="68">
        <v>1041666.6666666666</v>
      </c>
      <c r="BQ25" s="68">
        <v>474390.89999999997</v>
      </c>
      <c r="BR25" s="68">
        <v>-567275.7666666666</v>
      </c>
      <c r="BS25" s="68">
        <v>-54.458473599999998</v>
      </c>
      <c r="BT25" s="72" t="s">
        <v>2846</v>
      </c>
      <c r="BU25" s="68">
        <v>3857291.69</v>
      </c>
      <c r="BV25" s="68">
        <v>5841200</v>
      </c>
      <c r="BW25" s="68">
        <v>2433833.3333333335</v>
      </c>
      <c r="BX25" s="68">
        <v>1327863.56</v>
      </c>
      <c r="BY25" s="68">
        <v>-1105969.7733333332</v>
      </c>
      <c r="BZ25" s="68">
        <v>-45.441475313291789</v>
      </c>
      <c r="CA25" s="72" t="s">
        <v>2846</v>
      </c>
      <c r="CB25" s="68">
        <v>9074393.4299999997</v>
      </c>
      <c r="CC25" s="68">
        <v>8584502.1699999999</v>
      </c>
      <c r="CD25" s="68">
        <v>3576875.9041666668</v>
      </c>
      <c r="CE25" s="68">
        <v>3293742.9899999998</v>
      </c>
      <c r="CF25" s="68">
        <v>-283132.91416666668</v>
      </c>
      <c r="CG25" s="68">
        <v>-7.9156482291389541</v>
      </c>
      <c r="CH25" s="72" t="s">
        <v>2846</v>
      </c>
      <c r="CI25" s="68">
        <v>2493613.04</v>
      </c>
      <c r="CJ25" s="68">
        <v>2128000</v>
      </c>
      <c r="CK25" s="68">
        <v>886666.66666666674</v>
      </c>
      <c r="CL25" s="68">
        <v>1232667.3</v>
      </c>
      <c r="CM25" s="68">
        <v>346000.63333333336</v>
      </c>
      <c r="CN25" s="68">
        <v>39.022627819548873</v>
      </c>
      <c r="CO25" s="72" t="s">
        <v>2847</v>
      </c>
      <c r="CP25" s="68">
        <v>4345983.09</v>
      </c>
      <c r="CQ25" s="68">
        <v>7142430.5199999996</v>
      </c>
      <c r="CR25" s="68">
        <v>2976012.7166666668</v>
      </c>
      <c r="CS25" s="68">
        <v>1586981.7399999998</v>
      </c>
      <c r="CT25" s="68">
        <v>-1389030.9766666666</v>
      </c>
      <c r="CU25" s="68">
        <v>-46.674228536982675</v>
      </c>
      <c r="CV25" s="72" t="s">
        <v>2846</v>
      </c>
      <c r="CW25" s="68">
        <v>2024223.97</v>
      </c>
      <c r="CX25" s="68">
        <v>2270300</v>
      </c>
      <c r="CY25" s="68">
        <v>945958.33333333326</v>
      </c>
      <c r="CZ25" s="68">
        <v>1136362.27</v>
      </c>
      <c r="DA25" s="68">
        <v>190403.93666666668</v>
      </c>
      <c r="DB25" s="68">
        <v>20.128152578954325</v>
      </c>
      <c r="DC25" s="72" t="s">
        <v>2847</v>
      </c>
      <c r="DD25" s="68">
        <v>3515023.66</v>
      </c>
      <c r="DE25" s="68">
        <v>3092000</v>
      </c>
      <c r="DF25" s="68">
        <v>1288333.3333333335</v>
      </c>
      <c r="DG25" s="68">
        <v>1360393.23</v>
      </c>
      <c r="DH25" s="68">
        <v>72059.896666666667</v>
      </c>
      <c r="DI25" s="68">
        <v>5.5932649417852529</v>
      </c>
      <c r="DJ25" s="72" t="s">
        <v>2847</v>
      </c>
      <c r="DK25" s="15">
        <f t="shared" si="10"/>
        <v>127471892.14</v>
      </c>
      <c r="DL25" s="15">
        <f t="shared" si="11"/>
        <v>162948212.26999998</v>
      </c>
      <c r="DM25" s="15">
        <f t="shared" si="8"/>
        <v>75395088.445833325</v>
      </c>
      <c r="DN25" s="15">
        <f t="shared" si="8"/>
        <v>79613596.289999992</v>
      </c>
      <c r="DO25" s="15">
        <f t="shared" si="9"/>
        <v>4218507.8441666663</v>
      </c>
      <c r="DP25" s="15">
        <f t="shared" si="12"/>
        <v>5.5952024609632254</v>
      </c>
      <c r="DQ25" s="15" t="s">
        <v>2846</v>
      </c>
    </row>
    <row r="26" spans="1:121" s="50" customFormat="1" ht="15" x14ac:dyDescent="0.25">
      <c r="A26" s="15" t="s">
        <v>2829</v>
      </c>
      <c r="B26" s="15" t="s">
        <v>2830</v>
      </c>
      <c r="C26" s="68">
        <v>30563707.899999999</v>
      </c>
      <c r="D26" s="68">
        <v>34000000</v>
      </c>
      <c r="E26" s="68">
        <v>14166666.666666668</v>
      </c>
      <c r="F26" s="68">
        <v>10617205.939999999</v>
      </c>
      <c r="G26" s="68">
        <v>-3549460.7266666666</v>
      </c>
      <c r="H26" s="68">
        <v>-25.055016894117646</v>
      </c>
      <c r="I26" s="72" t="s">
        <v>2846</v>
      </c>
      <c r="J26" s="68">
        <v>14448404.279999999</v>
      </c>
      <c r="K26" s="68">
        <v>14000000</v>
      </c>
      <c r="L26" s="68">
        <v>5833333.333333334</v>
      </c>
      <c r="M26" s="68">
        <v>6760603.8700000001</v>
      </c>
      <c r="N26" s="68">
        <v>927270.53666666662</v>
      </c>
      <c r="O26" s="68">
        <v>15.896066342857143</v>
      </c>
      <c r="P26" s="72" t="s">
        <v>2847</v>
      </c>
      <c r="Q26" s="68">
        <v>2928970.6</v>
      </c>
      <c r="R26" s="68">
        <v>2885300</v>
      </c>
      <c r="S26" s="68">
        <v>1202208.3333333335</v>
      </c>
      <c r="T26" s="68">
        <v>1088960.82</v>
      </c>
      <c r="U26" s="68">
        <v>-113247.51333333334</v>
      </c>
      <c r="V26" s="68">
        <v>-9.4199574394343735</v>
      </c>
      <c r="W26" s="72" t="s">
        <v>2846</v>
      </c>
      <c r="X26" s="68">
        <v>2035086.96</v>
      </c>
      <c r="Y26" s="68">
        <v>2020000</v>
      </c>
      <c r="Z26" s="68">
        <v>841666.66666666663</v>
      </c>
      <c r="AA26" s="68">
        <v>1012987.12</v>
      </c>
      <c r="AB26" s="68">
        <v>171320.45333333334</v>
      </c>
      <c r="AC26" s="68">
        <v>20.35490534653465</v>
      </c>
      <c r="AD26" s="72" t="s">
        <v>2847</v>
      </c>
      <c r="AE26" s="68">
        <v>1368765.66</v>
      </c>
      <c r="AF26" s="68">
        <v>1657847.2</v>
      </c>
      <c r="AG26" s="68">
        <v>690769.66666666674</v>
      </c>
      <c r="AH26" s="68">
        <v>664331.5</v>
      </c>
      <c r="AI26" s="68">
        <v>-26438.166666666668</v>
      </c>
      <c r="AJ26" s="68">
        <v>-3.8273491067210537</v>
      </c>
      <c r="AK26" s="72" t="s">
        <v>2846</v>
      </c>
      <c r="AL26" s="68">
        <v>1797717.52</v>
      </c>
      <c r="AM26" s="68">
        <v>1764000</v>
      </c>
      <c r="AN26" s="68">
        <v>735000</v>
      </c>
      <c r="AO26" s="68">
        <v>704157.36</v>
      </c>
      <c r="AP26" s="68">
        <v>-30842.639999999999</v>
      </c>
      <c r="AQ26" s="68">
        <v>-4.1962775510204082</v>
      </c>
      <c r="AR26" s="72" t="s">
        <v>2846</v>
      </c>
      <c r="AS26" s="68">
        <v>5481049.8600000003</v>
      </c>
      <c r="AT26" s="68">
        <v>6604000</v>
      </c>
      <c r="AU26" s="68">
        <v>2751666.6666666665</v>
      </c>
      <c r="AV26" s="68">
        <v>2464660.59</v>
      </c>
      <c r="AW26" s="68">
        <v>-287006.07666666672</v>
      </c>
      <c r="AX26" s="68">
        <v>-10.430263234403391</v>
      </c>
      <c r="AY26" s="72" t="s">
        <v>2846</v>
      </c>
      <c r="AZ26" s="68">
        <v>2032684.51</v>
      </c>
      <c r="BA26" s="68">
        <v>2023000</v>
      </c>
      <c r="BB26" s="68">
        <v>842916.66666666674</v>
      </c>
      <c r="BC26" s="68">
        <v>795191.64</v>
      </c>
      <c r="BD26" s="68">
        <v>-47725.026666666672</v>
      </c>
      <c r="BE26" s="68">
        <v>-5.6618914483440435</v>
      </c>
      <c r="BF26" s="72" t="s">
        <v>2846</v>
      </c>
      <c r="BG26" s="68">
        <v>2142059.2999999998</v>
      </c>
      <c r="BH26" s="68">
        <v>2187165</v>
      </c>
      <c r="BI26" s="68">
        <v>911318.75</v>
      </c>
      <c r="BJ26" s="68">
        <v>900978.45</v>
      </c>
      <c r="BK26" s="68">
        <v>-10340.299999999999</v>
      </c>
      <c r="BL26" s="68">
        <v>-1.1346523924806771</v>
      </c>
      <c r="BM26" s="72" t="s">
        <v>2846</v>
      </c>
      <c r="BN26" s="68">
        <v>2351449.9900000002</v>
      </c>
      <c r="BO26" s="68">
        <v>2000000</v>
      </c>
      <c r="BP26" s="68">
        <v>833333.33333333337</v>
      </c>
      <c r="BQ26" s="68">
        <v>1020592.73</v>
      </c>
      <c r="BR26" s="68">
        <v>187259.39666666667</v>
      </c>
      <c r="BS26" s="68">
        <v>22.471127599999999</v>
      </c>
      <c r="BT26" s="72" t="s">
        <v>2847</v>
      </c>
      <c r="BU26" s="68">
        <v>1808696.35</v>
      </c>
      <c r="BV26" s="68">
        <v>1673000</v>
      </c>
      <c r="BW26" s="68">
        <v>697083.33333333337</v>
      </c>
      <c r="BX26" s="68">
        <v>780772.24000000011</v>
      </c>
      <c r="BY26" s="68">
        <v>83688.906666666677</v>
      </c>
      <c r="BZ26" s="68">
        <v>12.005581350866706</v>
      </c>
      <c r="CA26" s="72" t="s">
        <v>2847</v>
      </c>
      <c r="CB26" s="68">
        <v>3364159.97</v>
      </c>
      <c r="CC26" s="68">
        <v>3479252.28</v>
      </c>
      <c r="CD26" s="68">
        <v>1449688.45</v>
      </c>
      <c r="CE26" s="68">
        <v>1617576.47</v>
      </c>
      <c r="CF26" s="68">
        <v>167888.02</v>
      </c>
      <c r="CG26" s="68">
        <v>11.580972449632196</v>
      </c>
      <c r="CH26" s="72" t="s">
        <v>2847</v>
      </c>
      <c r="CI26" s="68">
        <v>1115088.77</v>
      </c>
      <c r="CJ26" s="68">
        <v>1145000</v>
      </c>
      <c r="CK26" s="68">
        <v>477083.33333333331</v>
      </c>
      <c r="CL26" s="68">
        <v>489670.5</v>
      </c>
      <c r="CM26" s="68">
        <v>12587.166666666666</v>
      </c>
      <c r="CN26" s="68">
        <v>2.6383580786026202</v>
      </c>
      <c r="CO26" s="72" t="s">
        <v>2847</v>
      </c>
      <c r="CP26" s="68">
        <v>2365908.7400000002</v>
      </c>
      <c r="CQ26" s="68">
        <v>2701737.23</v>
      </c>
      <c r="CR26" s="68">
        <v>1125723.8458333334</v>
      </c>
      <c r="CS26" s="68">
        <v>1103864.78</v>
      </c>
      <c r="CT26" s="68">
        <v>-21859.065833333334</v>
      </c>
      <c r="CU26" s="68">
        <v>-1.9417786977011084</v>
      </c>
      <c r="CV26" s="72" t="s">
        <v>2846</v>
      </c>
      <c r="CW26" s="68">
        <v>1661177.74</v>
      </c>
      <c r="CX26" s="68">
        <v>1698000</v>
      </c>
      <c r="CY26" s="68">
        <v>707500</v>
      </c>
      <c r="CZ26" s="68">
        <v>664888.41</v>
      </c>
      <c r="DA26" s="68">
        <v>-42611.59</v>
      </c>
      <c r="DB26" s="68">
        <v>-6.022839575971731</v>
      </c>
      <c r="DC26" s="72" t="s">
        <v>2846</v>
      </c>
      <c r="DD26" s="68">
        <v>1526120.77</v>
      </c>
      <c r="DE26" s="68">
        <v>1507000</v>
      </c>
      <c r="DF26" s="68">
        <v>627916.66666666674</v>
      </c>
      <c r="DG26" s="68">
        <v>606892.18000000005</v>
      </c>
      <c r="DH26" s="68">
        <v>-21024.486666666668</v>
      </c>
      <c r="DI26" s="68">
        <v>-3.3482925016589253</v>
      </c>
      <c r="DJ26" s="72" t="s">
        <v>2846</v>
      </c>
      <c r="DK26" s="15">
        <f t="shared" si="10"/>
        <v>88716228.669999972</v>
      </c>
      <c r="DL26" s="15">
        <f t="shared" si="11"/>
        <v>95345301.710000008</v>
      </c>
      <c r="DM26" s="15">
        <f t="shared" si="8"/>
        <v>33893875.712499999</v>
      </c>
      <c r="DN26" s="15">
        <f t="shared" si="8"/>
        <v>31293334.599999998</v>
      </c>
      <c r="DO26" s="15">
        <f t="shared" si="9"/>
        <v>-2600541.1125000007</v>
      </c>
      <c r="DP26" s="15">
        <f t="shared" si="12"/>
        <v>-7.6725988333666022</v>
      </c>
      <c r="DQ26" s="15" t="s">
        <v>2847</v>
      </c>
    </row>
    <row r="27" spans="1:121" s="50" customFormat="1" ht="15" x14ac:dyDescent="0.25">
      <c r="A27" s="15" t="s">
        <v>2831</v>
      </c>
      <c r="B27" s="15" t="s">
        <v>2832</v>
      </c>
      <c r="C27" s="68">
        <v>39773697.979999997</v>
      </c>
      <c r="D27" s="68">
        <v>40000000</v>
      </c>
      <c r="E27" s="68">
        <v>16666666.666666666</v>
      </c>
      <c r="F27" s="68">
        <v>15059837.379999999</v>
      </c>
      <c r="G27" s="68">
        <v>-1606829.2866666666</v>
      </c>
      <c r="H27" s="68">
        <v>-9.6409757200000001</v>
      </c>
      <c r="I27" s="72" t="s">
        <v>2846</v>
      </c>
      <c r="J27" s="68">
        <v>12115307.699999999</v>
      </c>
      <c r="K27" s="68">
        <v>12000000</v>
      </c>
      <c r="L27" s="68">
        <v>5000000</v>
      </c>
      <c r="M27" s="68">
        <v>4413073.91</v>
      </c>
      <c r="N27" s="68">
        <v>-586926.09</v>
      </c>
      <c r="O27" s="68">
        <v>-11.738521799999999</v>
      </c>
      <c r="P27" s="72" t="s">
        <v>2846</v>
      </c>
      <c r="Q27" s="68">
        <v>2438584.16</v>
      </c>
      <c r="R27" s="68">
        <v>2755300</v>
      </c>
      <c r="S27" s="68">
        <v>1148041.6666666665</v>
      </c>
      <c r="T27" s="68">
        <v>934061.67</v>
      </c>
      <c r="U27" s="68">
        <v>-213979.99666666667</v>
      </c>
      <c r="V27" s="68">
        <v>-18.638696040358582</v>
      </c>
      <c r="W27" s="72" t="s">
        <v>2846</v>
      </c>
      <c r="X27" s="68">
        <v>2839338.93</v>
      </c>
      <c r="Y27" s="68">
        <v>3835000</v>
      </c>
      <c r="Z27" s="68">
        <v>1597916.6666666667</v>
      </c>
      <c r="AA27" s="68">
        <v>776682.57000000007</v>
      </c>
      <c r="AB27" s="68">
        <v>-821234.09666666668</v>
      </c>
      <c r="AC27" s="68">
        <v>-51.394050378096473</v>
      </c>
      <c r="AD27" s="72" t="s">
        <v>2846</v>
      </c>
      <c r="AE27" s="68">
        <v>2638941.31</v>
      </c>
      <c r="AF27" s="68">
        <v>2716220.37</v>
      </c>
      <c r="AG27" s="68">
        <v>1131758.4875</v>
      </c>
      <c r="AH27" s="68">
        <v>926471.7100000002</v>
      </c>
      <c r="AI27" s="68">
        <v>-205286.7775</v>
      </c>
      <c r="AJ27" s="68">
        <v>-18.138744243347237</v>
      </c>
      <c r="AK27" s="72" t="s">
        <v>2846</v>
      </c>
      <c r="AL27" s="68">
        <v>1889193.57</v>
      </c>
      <c r="AM27" s="68">
        <v>1800000</v>
      </c>
      <c r="AN27" s="68">
        <v>750000</v>
      </c>
      <c r="AO27" s="68">
        <v>322830.36</v>
      </c>
      <c r="AP27" s="68">
        <v>-427169.64</v>
      </c>
      <c r="AQ27" s="68">
        <v>-56.955952000000003</v>
      </c>
      <c r="AR27" s="72" t="s">
        <v>2846</v>
      </c>
      <c r="AS27" s="68">
        <v>5291081.37</v>
      </c>
      <c r="AT27" s="68">
        <v>6291971.7800000003</v>
      </c>
      <c r="AU27" s="68">
        <v>2621654.9083333332</v>
      </c>
      <c r="AV27" s="68">
        <v>2340275.7999999998</v>
      </c>
      <c r="AW27" s="68">
        <v>-281379.10833333334</v>
      </c>
      <c r="AX27" s="68">
        <v>-10.73288125904468</v>
      </c>
      <c r="AY27" s="72" t="s">
        <v>2846</v>
      </c>
      <c r="AZ27" s="68">
        <v>2668405.4300000002</v>
      </c>
      <c r="BA27" s="68">
        <v>2752350</v>
      </c>
      <c r="BB27" s="68">
        <v>1146812.5</v>
      </c>
      <c r="BC27" s="68">
        <v>1174983.5399999998</v>
      </c>
      <c r="BD27" s="68">
        <v>28171.040000000001</v>
      </c>
      <c r="BE27" s="68">
        <v>2.456464330481225</v>
      </c>
      <c r="BF27" s="72" t="s">
        <v>2847</v>
      </c>
      <c r="BG27" s="68">
        <v>2117698.7200000002</v>
      </c>
      <c r="BH27" s="68">
        <v>2325409</v>
      </c>
      <c r="BI27" s="68">
        <v>968920.41666666674</v>
      </c>
      <c r="BJ27" s="68">
        <v>838970.43</v>
      </c>
      <c r="BK27" s="68">
        <v>-129949.98666666666</v>
      </c>
      <c r="BL27" s="68">
        <v>-13.411832843168664</v>
      </c>
      <c r="BM27" s="72" t="s">
        <v>2846</v>
      </c>
      <c r="BN27" s="68">
        <v>3116731.49</v>
      </c>
      <c r="BO27" s="68">
        <v>2000000</v>
      </c>
      <c r="BP27" s="68">
        <v>833333.33333333337</v>
      </c>
      <c r="BQ27" s="68">
        <v>848417.85</v>
      </c>
      <c r="BR27" s="68">
        <v>15084.516666666666</v>
      </c>
      <c r="BS27" s="68">
        <v>1.8101419999999999</v>
      </c>
      <c r="BT27" s="72" t="s">
        <v>2847</v>
      </c>
      <c r="BU27" s="68">
        <v>3011787.63</v>
      </c>
      <c r="BV27" s="68">
        <v>3580200</v>
      </c>
      <c r="BW27" s="68">
        <v>1491750</v>
      </c>
      <c r="BX27" s="68">
        <v>1155885.32</v>
      </c>
      <c r="BY27" s="68">
        <v>-335864.68</v>
      </c>
      <c r="BZ27" s="68">
        <v>-22.514810122339533</v>
      </c>
      <c r="CA27" s="72" t="s">
        <v>2846</v>
      </c>
      <c r="CB27" s="68">
        <v>4285637.6100000003</v>
      </c>
      <c r="CC27" s="68">
        <v>5384165.6799999997</v>
      </c>
      <c r="CD27" s="68">
        <v>2243402.3666666667</v>
      </c>
      <c r="CE27" s="68">
        <v>2057059.03</v>
      </c>
      <c r="CF27" s="68">
        <v>-186343.33666666667</v>
      </c>
      <c r="CG27" s="68">
        <v>-8.3062824322300575</v>
      </c>
      <c r="CH27" s="72" t="s">
        <v>2846</v>
      </c>
      <c r="CI27" s="68">
        <v>774569.34</v>
      </c>
      <c r="CJ27" s="68">
        <v>1292000</v>
      </c>
      <c r="CK27" s="68">
        <v>538333.33333333337</v>
      </c>
      <c r="CL27" s="68">
        <v>312152.06999999995</v>
      </c>
      <c r="CM27" s="68">
        <v>-226181.26333333337</v>
      </c>
      <c r="CN27" s="68">
        <v>-42.015095356037151</v>
      </c>
      <c r="CO27" s="72" t="s">
        <v>2846</v>
      </c>
      <c r="CP27" s="68">
        <v>3131739.32</v>
      </c>
      <c r="CQ27" s="68">
        <v>3388679.05</v>
      </c>
      <c r="CR27" s="68">
        <v>1411949.6041666667</v>
      </c>
      <c r="CS27" s="68">
        <v>1393687.8599999999</v>
      </c>
      <c r="CT27" s="68">
        <v>-18261.744166666667</v>
      </c>
      <c r="CU27" s="68">
        <v>-1.2933708195233184</v>
      </c>
      <c r="CV27" s="72" t="s">
        <v>2846</v>
      </c>
      <c r="CW27" s="68">
        <v>1642855.84</v>
      </c>
      <c r="CX27" s="68">
        <v>1590000</v>
      </c>
      <c r="CY27" s="68">
        <v>662500</v>
      </c>
      <c r="CZ27" s="68">
        <v>877281.47</v>
      </c>
      <c r="DA27" s="68">
        <v>214781.47</v>
      </c>
      <c r="DB27" s="68">
        <v>32.419844528301887</v>
      </c>
      <c r="DC27" s="72" t="s">
        <v>2847</v>
      </c>
      <c r="DD27" s="68">
        <v>1335607.23</v>
      </c>
      <c r="DE27" s="68">
        <v>1500000</v>
      </c>
      <c r="DF27" s="68">
        <v>625000</v>
      </c>
      <c r="DG27" s="68">
        <v>782647.47000000009</v>
      </c>
      <c r="DH27" s="68">
        <v>157647.47</v>
      </c>
      <c r="DI27" s="68">
        <v>25.223595199999998</v>
      </c>
      <c r="DJ27" s="72" t="s">
        <v>2847</v>
      </c>
      <c r="DK27" s="15">
        <f t="shared" si="10"/>
        <v>91404274.210000008</v>
      </c>
      <c r="DL27" s="15">
        <f t="shared" si="11"/>
        <v>95211295.87999998</v>
      </c>
      <c r="DM27" s="15">
        <f t="shared" si="8"/>
        <v>38838039.950000003</v>
      </c>
      <c r="DN27" s="15">
        <f t="shared" si="8"/>
        <v>34214318.440000005</v>
      </c>
      <c r="DO27" s="15">
        <f t="shared" si="9"/>
        <v>-4623721.5099999979</v>
      </c>
      <c r="DP27" s="15">
        <f t="shared" si="12"/>
        <v>-11.905136088104769</v>
      </c>
      <c r="DQ27" s="15" t="s">
        <v>2846</v>
      </c>
    </row>
    <row r="28" spans="1:121" s="50" customFormat="1" ht="15" x14ac:dyDescent="0.25">
      <c r="A28" s="15" t="s">
        <v>2833</v>
      </c>
      <c r="B28" s="15" t="s">
        <v>2834</v>
      </c>
      <c r="C28" s="68">
        <v>100699567.8</v>
      </c>
      <c r="D28" s="68">
        <v>100000000</v>
      </c>
      <c r="E28" s="68">
        <v>41666666.666666664</v>
      </c>
      <c r="F28" s="68">
        <v>42974470.25</v>
      </c>
      <c r="G28" s="68">
        <v>1307803.5833333335</v>
      </c>
      <c r="H28" s="68">
        <v>3.1387285999999999</v>
      </c>
      <c r="I28" s="72" t="s">
        <v>2847</v>
      </c>
      <c r="J28" s="68">
        <v>41533678.609999999</v>
      </c>
      <c r="K28" s="68">
        <v>46400000</v>
      </c>
      <c r="L28" s="68">
        <v>19333333.333333332</v>
      </c>
      <c r="M28" s="68">
        <v>17381997.870000001</v>
      </c>
      <c r="N28" s="68">
        <v>-1951335.4633333334</v>
      </c>
      <c r="O28" s="68">
        <v>-10.093114465517242</v>
      </c>
      <c r="P28" s="72" t="s">
        <v>2846</v>
      </c>
      <c r="Q28" s="68">
        <v>2108088.6</v>
      </c>
      <c r="R28" s="68">
        <v>3502600</v>
      </c>
      <c r="S28" s="68">
        <v>1459416.6666666667</v>
      </c>
      <c r="T28" s="68">
        <v>922870.3</v>
      </c>
      <c r="U28" s="68">
        <v>-536546.3666666667</v>
      </c>
      <c r="V28" s="68">
        <v>-36.764440130189001</v>
      </c>
      <c r="W28" s="72" t="s">
        <v>2846</v>
      </c>
      <c r="X28" s="68">
        <v>3762589.91</v>
      </c>
      <c r="Y28" s="68">
        <v>3708654</v>
      </c>
      <c r="Z28" s="68">
        <v>1545272.5</v>
      </c>
      <c r="AA28" s="68">
        <v>1224029.3800000001</v>
      </c>
      <c r="AB28" s="68">
        <v>-321243.12</v>
      </c>
      <c r="AC28" s="68">
        <v>-20.788768324033462</v>
      </c>
      <c r="AD28" s="72" t="s">
        <v>2846</v>
      </c>
      <c r="AE28" s="68">
        <v>5019584.45</v>
      </c>
      <c r="AF28" s="68">
        <v>4840208.2</v>
      </c>
      <c r="AG28" s="68">
        <v>2016753.4166666665</v>
      </c>
      <c r="AH28" s="68">
        <v>1835783.05</v>
      </c>
      <c r="AI28" s="68">
        <v>-180970.36666666667</v>
      </c>
      <c r="AJ28" s="68">
        <v>-8.97335118766172</v>
      </c>
      <c r="AK28" s="72" t="s">
        <v>2846</v>
      </c>
      <c r="AL28" s="68">
        <v>2743668.14</v>
      </c>
      <c r="AM28" s="68">
        <v>2800000</v>
      </c>
      <c r="AN28" s="68">
        <v>1166666.6666666665</v>
      </c>
      <c r="AO28" s="68">
        <v>1185708.43</v>
      </c>
      <c r="AP28" s="68">
        <v>19041.763333333336</v>
      </c>
      <c r="AQ28" s="68">
        <v>1.6321511428571429</v>
      </c>
      <c r="AR28" s="72" t="s">
        <v>2847</v>
      </c>
      <c r="AS28" s="68">
        <v>34910711.280000001</v>
      </c>
      <c r="AT28" s="68">
        <v>26705540.43</v>
      </c>
      <c r="AU28" s="68">
        <v>11127308.512499999</v>
      </c>
      <c r="AV28" s="68">
        <v>9564204.3899999987</v>
      </c>
      <c r="AW28" s="68">
        <v>-1563104.1225000001</v>
      </c>
      <c r="AX28" s="68">
        <v>-14.047459192347077</v>
      </c>
      <c r="AY28" s="72" t="s">
        <v>2846</v>
      </c>
      <c r="AZ28" s="68">
        <v>1645763.92</v>
      </c>
      <c r="BA28" s="68">
        <v>1779500</v>
      </c>
      <c r="BB28" s="68">
        <v>741458.33333333337</v>
      </c>
      <c r="BC28" s="68">
        <v>748746.90999999992</v>
      </c>
      <c r="BD28" s="68">
        <v>7288.5766666666677</v>
      </c>
      <c r="BE28" s="68">
        <v>0.98300556336049461</v>
      </c>
      <c r="BF28" s="72" t="s">
        <v>2847</v>
      </c>
      <c r="BG28" s="68">
        <v>5284476.2300000004</v>
      </c>
      <c r="BH28" s="68">
        <v>5596721.0499999998</v>
      </c>
      <c r="BI28" s="68">
        <v>2331967.1041666665</v>
      </c>
      <c r="BJ28" s="68">
        <v>2291377.2000000002</v>
      </c>
      <c r="BK28" s="68">
        <v>-40589.904166666667</v>
      </c>
      <c r="BL28" s="68">
        <v>-1.7405864814363048</v>
      </c>
      <c r="BM28" s="72" t="s">
        <v>2846</v>
      </c>
      <c r="BN28" s="68">
        <v>2914826.82</v>
      </c>
      <c r="BO28" s="68">
        <v>3000000</v>
      </c>
      <c r="BP28" s="68">
        <v>1250000</v>
      </c>
      <c r="BQ28" s="68">
        <v>1141289.8999999999</v>
      </c>
      <c r="BR28" s="68">
        <v>-108710.1</v>
      </c>
      <c r="BS28" s="68">
        <v>-8.6968080000000008</v>
      </c>
      <c r="BT28" s="72" t="s">
        <v>2846</v>
      </c>
      <c r="BU28" s="68">
        <v>3633527.04</v>
      </c>
      <c r="BV28" s="68">
        <v>3538600</v>
      </c>
      <c r="BW28" s="68">
        <v>1474416.6666666667</v>
      </c>
      <c r="BX28" s="68">
        <v>1907878.6699999997</v>
      </c>
      <c r="BY28" s="68">
        <v>433462.00333333336</v>
      </c>
      <c r="BZ28" s="68">
        <v>29.398881139433676</v>
      </c>
      <c r="CA28" s="72" t="s">
        <v>2847</v>
      </c>
      <c r="CB28" s="68">
        <v>15449519.710000001</v>
      </c>
      <c r="CC28" s="68">
        <v>14895480.720000001</v>
      </c>
      <c r="CD28" s="68">
        <v>6206450.2999999998</v>
      </c>
      <c r="CE28" s="68">
        <v>8731760.6799999978</v>
      </c>
      <c r="CF28" s="68">
        <v>2525310.38</v>
      </c>
      <c r="CG28" s="68">
        <v>40.688481465806632</v>
      </c>
      <c r="CH28" s="72" t="s">
        <v>2847</v>
      </c>
      <c r="CI28" s="68">
        <v>2835608.37</v>
      </c>
      <c r="CJ28" s="68">
        <v>3086000</v>
      </c>
      <c r="CK28" s="68">
        <v>1285833.3333333333</v>
      </c>
      <c r="CL28" s="68">
        <v>1224018.1500000004</v>
      </c>
      <c r="CM28" s="68">
        <v>-61815.183333333327</v>
      </c>
      <c r="CN28" s="68">
        <v>-4.8074024627349328</v>
      </c>
      <c r="CO28" s="72" t="s">
        <v>2846</v>
      </c>
      <c r="CP28" s="68">
        <v>4395921.25</v>
      </c>
      <c r="CQ28" s="68">
        <v>4517390.12</v>
      </c>
      <c r="CR28" s="68">
        <v>1882245.8833333333</v>
      </c>
      <c r="CS28" s="68">
        <v>1670162.8900000001</v>
      </c>
      <c r="CT28" s="68">
        <v>-212082.99333333332</v>
      </c>
      <c r="CU28" s="68">
        <v>-11.267549856862926</v>
      </c>
      <c r="CV28" s="72" t="s">
        <v>2846</v>
      </c>
      <c r="CW28" s="68">
        <v>4159888.4</v>
      </c>
      <c r="CX28" s="68">
        <v>4152573.24</v>
      </c>
      <c r="CY28" s="68">
        <v>1730238.85</v>
      </c>
      <c r="CZ28" s="68">
        <v>1745615.4500000002</v>
      </c>
      <c r="DA28" s="68">
        <v>15376.6</v>
      </c>
      <c r="DB28" s="68">
        <v>0.88869811240222707</v>
      </c>
      <c r="DC28" s="72" t="s">
        <v>2847</v>
      </c>
      <c r="DD28" s="68">
        <v>3671844.45</v>
      </c>
      <c r="DE28" s="68">
        <v>4100000</v>
      </c>
      <c r="DF28" s="68">
        <v>1708333.3333333333</v>
      </c>
      <c r="DG28" s="68">
        <v>1593750.42</v>
      </c>
      <c r="DH28" s="68">
        <v>-114582.91333333334</v>
      </c>
      <c r="DI28" s="68">
        <v>-6.7072924878048772</v>
      </c>
      <c r="DJ28" s="72" t="s">
        <v>2846</v>
      </c>
      <c r="DK28" s="15">
        <f t="shared" si="10"/>
        <v>205350894.06999996</v>
      </c>
      <c r="DL28" s="15">
        <f t="shared" si="11"/>
        <v>198223267.76000002</v>
      </c>
      <c r="DM28" s="15">
        <f t="shared" si="8"/>
        <v>96926361.566666663</v>
      </c>
      <c r="DN28" s="15">
        <f t="shared" si="8"/>
        <v>96143663.940000013</v>
      </c>
      <c r="DO28" s="15">
        <f t="shared" si="9"/>
        <v>-782697.62666665018</v>
      </c>
      <c r="DP28" s="15">
        <f t="shared" si="12"/>
        <v>-0.80751780425421738</v>
      </c>
      <c r="DQ28" s="15" t="s">
        <v>2847</v>
      </c>
    </row>
    <row r="29" spans="1:121" s="50" customFormat="1" ht="15" x14ac:dyDescent="0.25">
      <c r="A29" s="15" t="s">
        <v>2835</v>
      </c>
      <c r="B29" s="15" t="s">
        <v>2836</v>
      </c>
      <c r="C29" s="68">
        <v>4111303.56</v>
      </c>
      <c r="D29" s="68">
        <v>5000000</v>
      </c>
      <c r="E29" s="68">
        <v>2083333.3333333333</v>
      </c>
      <c r="F29" s="68">
        <v>1121338.18</v>
      </c>
      <c r="G29" s="68">
        <v>-961995.15333333332</v>
      </c>
      <c r="H29" s="68">
        <v>-46.175767360000002</v>
      </c>
      <c r="I29" s="72" t="s">
        <v>2846</v>
      </c>
      <c r="J29" s="68">
        <v>711209.67</v>
      </c>
      <c r="K29" s="68">
        <v>1000000</v>
      </c>
      <c r="L29" s="68">
        <v>416666.66666666669</v>
      </c>
      <c r="M29" s="68">
        <v>122788.67</v>
      </c>
      <c r="N29" s="68">
        <v>-293877.9966666667</v>
      </c>
      <c r="O29" s="68">
        <v>-70.530719199999993</v>
      </c>
      <c r="P29" s="72" t="s">
        <v>2846</v>
      </c>
      <c r="Q29" s="68">
        <v>66118.740000000005</v>
      </c>
      <c r="R29" s="68">
        <v>77900</v>
      </c>
      <c r="S29" s="68">
        <v>32458.333333333336</v>
      </c>
      <c r="T29" s="68">
        <v>24198.400000000001</v>
      </c>
      <c r="U29" s="68">
        <v>-8259.9333333333343</v>
      </c>
      <c r="V29" s="68">
        <v>-25.447804878048782</v>
      </c>
      <c r="W29" s="72" t="s">
        <v>2846</v>
      </c>
      <c r="X29" s="68">
        <v>85937</v>
      </c>
      <c r="Y29" s="68">
        <v>140000</v>
      </c>
      <c r="Z29" s="68">
        <v>58333.333333333336</v>
      </c>
      <c r="AA29" s="68">
        <v>201673.60000000001</v>
      </c>
      <c r="AB29" s="68">
        <v>143340.26666666666</v>
      </c>
      <c r="AC29" s="68">
        <v>245.7261714285714</v>
      </c>
      <c r="AD29" s="72" t="s">
        <v>2847</v>
      </c>
      <c r="AE29" s="68">
        <v>341021.94</v>
      </c>
      <c r="AF29" s="68">
        <v>37761.550000000003</v>
      </c>
      <c r="AG29" s="68">
        <v>15733.979166666668</v>
      </c>
      <c r="AH29" s="68">
        <v>65491.88</v>
      </c>
      <c r="AI29" s="68">
        <v>49757.90083333334</v>
      </c>
      <c r="AJ29" s="68">
        <v>316.24486283004802</v>
      </c>
      <c r="AK29" s="72" t="s">
        <v>2847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73"/>
      <c r="AR29" s="72" t="s">
        <v>2847</v>
      </c>
      <c r="AS29" s="68">
        <v>361300.2</v>
      </c>
      <c r="AT29" s="68">
        <v>596440.14</v>
      </c>
      <c r="AU29" s="68">
        <v>248516.72500000001</v>
      </c>
      <c r="AV29" s="68">
        <v>596895.44999999995</v>
      </c>
      <c r="AW29" s="68">
        <v>348378.72499999998</v>
      </c>
      <c r="AX29" s="68">
        <v>140.1832110092389</v>
      </c>
      <c r="AY29" s="72" t="s">
        <v>2847</v>
      </c>
      <c r="AZ29" s="68">
        <v>6438.47</v>
      </c>
      <c r="BA29" s="68">
        <v>300000</v>
      </c>
      <c r="BB29" s="68">
        <v>125000</v>
      </c>
      <c r="BC29" s="68">
        <v>33359.5</v>
      </c>
      <c r="BD29" s="68">
        <v>-91640.5</v>
      </c>
      <c r="BE29" s="68">
        <v>-73.312399999999997</v>
      </c>
      <c r="BF29" s="72" t="s">
        <v>2846</v>
      </c>
      <c r="BG29" s="68">
        <v>44814.67</v>
      </c>
      <c r="BH29" s="68">
        <v>47000</v>
      </c>
      <c r="BI29" s="68">
        <v>19583.333333333332</v>
      </c>
      <c r="BJ29" s="68">
        <v>17956.900000000001</v>
      </c>
      <c r="BK29" s="68">
        <v>-1626.4333333333332</v>
      </c>
      <c r="BL29" s="68">
        <v>-8.305191489361702</v>
      </c>
      <c r="BM29" s="72" t="s">
        <v>2846</v>
      </c>
      <c r="BN29" s="68">
        <v>250572.13</v>
      </c>
      <c r="BO29" s="68">
        <v>200000</v>
      </c>
      <c r="BP29" s="68">
        <v>83333.333333333343</v>
      </c>
      <c r="BQ29" s="68">
        <v>0</v>
      </c>
      <c r="BR29" s="68">
        <v>-83333.333333333343</v>
      </c>
      <c r="BS29" s="68">
        <v>-100</v>
      </c>
      <c r="BT29" s="72" t="s">
        <v>2846</v>
      </c>
      <c r="BU29" s="68">
        <v>0</v>
      </c>
      <c r="BV29" s="68">
        <v>0</v>
      </c>
      <c r="BW29" s="68">
        <v>0</v>
      </c>
      <c r="BX29" s="68">
        <v>0</v>
      </c>
      <c r="BY29" s="68">
        <v>0</v>
      </c>
      <c r="BZ29" s="73"/>
      <c r="CA29" s="72" t="s">
        <v>2847</v>
      </c>
      <c r="CB29" s="68">
        <v>570173.80000000005</v>
      </c>
      <c r="CC29" s="68">
        <v>571033.80000000005</v>
      </c>
      <c r="CD29" s="68">
        <v>237930.75</v>
      </c>
      <c r="CE29" s="68">
        <v>2837875.4600000004</v>
      </c>
      <c r="CF29" s="68">
        <v>2599944.71</v>
      </c>
      <c r="CG29" s="68">
        <v>1092.7316918893416</v>
      </c>
      <c r="CH29" s="72" t="s">
        <v>2847</v>
      </c>
      <c r="CI29" s="68">
        <v>37840.400000000001</v>
      </c>
      <c r="CJ29" s="68">
        <v>37000</v>
      </c>
      <c r="CK29" s="68">
        <v>15416.666666666668</v>
      </c>
      <c r="CL29" s="68">
        <v>26745.35</v>
      </c>
      <c r="CM29" s="68">
        <v>11328.683333333332</v>
      </c>
      <c r="CN29" s="68">
        <v>73.483351351351345</v>
      </c>
      <c r="CO29" s="72" t="s">
        <v>2847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73"/>
      <c r="CV29" s="72" t="s">
        <v>2847</v>
      </c>
      <c r="CW29" s="68">
        <v>12721.13</v>
      </c>
      <c r="CX29" s="68">
        <v>12000</v>
      </c>
      <c r="CY29" s="68">
        <v>5000</v>
      </c>
      <c r="CZ29" s="68">
        <v>23421.3</v>
      </c>
      <c r="DA29" s="68">
        <v>18421.3</v>
      </c>
      <c r="DB29" s="68">
        <v>368.42599999999999</v>
      </c>
      <c r="DC29" s="72" t="s">
        <v>2847</v>
      </c>
      <c r="DD29" s="68">
        <v>47405</v>
      </c>
      <c r="DE29" s="68">
        <v>65000</v>
      </c>
      <c r="DF29" s="68">
        <v>27083.333333333336</v>
      </c>
      <c r="DG29" s="68">
        <v>6835.25</v>
      </c>
      <c r="DH29" s="68">
        <v>-20248.083333333336</v>
      </c>
      <c r="DI29" s="68">
        <v>-74.762153846153851</v>
      </c>
      <c r="DJ29" s="72" t="s">
        <v>2846</v>
      </c>
      <c r="DK29" s="15">
        <f t="shared" si="10"/>
        <v>47469325.650000006</v>
      </c>
      <c r="DL29" s="15">
        <f t="shared" si="11"/>
        <v>53484135.489999995</v>
      </c>
      <c r="DM29" s="15">
        <f t="shared" si="8"/>
        <v>3368389.7875000006</v>
      </c>
      <c r="DN29" s="15">
        <f t="shared" si="8"/>
        <v>5078579.9399999995</v>
      </c>
      <c r="DO29" s="15">
        <f t="shared" si="9"/>
        <v>1710190.1524999989</v>
      </c>
      <c r="DP29" s="15">
        <f t="shared" si="12"/>
        <v>50.77174140731772</v>
      </c>
      <c r="DQ29" s="15" t="s">
        <v>2847</v>
      </c>
    </row>
    <row r="30" spans="1:121" s="50" customFormat="1" ht="18" customHeight="1" x14ac:dyDescent="0.25">
      <c r="A30" s="15" t="s">
        <v>2837</v>
      </c>
      <c r="B30" s="15" t="s">
        <v>2838</v>
      </c>
      <c r="C30" s="68">
        <v>83684629.590000004</v>
      </c>
      <c r="D30" s="68">
        <v>120000000</v>
      </c>
      <c r="E30" s="68">
        <v>50000000</v>
      </c>
      <c r="F30" s="68">
        <v>53472675.859999999</v>
      </c>
      <c r="G30" s="68">
        <v>3472675.86</v>
      </c>
      <c r="H30" s="68">
        <v>6.9453517199999997</v>
      </c>
      <c r="I30" s="72" t="s">
        <v>2847</v>
      </c>
      <c r="J30" s="68">
        <v>14469045.859999999</v>
      </c>
      <c r="K30" s="68">
        <v>14000000</v>
      </c>
      <c r="L30" s="68">
        <v>5833333.333333334</v>
      </c>
      <c r="M30" s="68">
        <v>5671124.7799999993</v>
      </c>
      <c r="N30" s="68">
        <v>-162208.55333333334</v>
      </c>
      <c r="O30" s="68">
        <v>-2.7807180571428574</v>
      </c>
      <c r="P30" s="72" t="s">
        <v>2846</v>
      </c>
      <c r="Q30" s="68">
        <v>6469294.2300000004</v>
      </c>
      <c r="R30" s="68">
        <v>6951600</v>
      </c>
      <c r="S30" s="68">
        <v>2896500</v>
      </c>
      <c r="T30" s="68">
        <v>3634468.65</v>
      </c>
      <c r="U30" s="68">
        <v>737968.65</v>
      </c>
      <c r="V30" s="68">
        <v>25.477944070429832</v>
      </c>
      <c r="W30" s="72" t="s">
        <v>2847</v>
      </c>
      <c r="X30" s="68">
        <v>10693292.34</v>
      </c>
      <c r="Y30" s="68">
        <v>10560000</v>
      </c>
      <c r="Z30" s="68">
        <v>4400000</v>
      </c>
      <c r="AA30" s="68">
        <v>2361653.25</v>
      </c>
      <c r="AB30" s="68">
        <v>-2038346.75</v>
      </c>
      <c r="AC30" s="68">
        <v>-46.326062499999999</v>
      </c>
      <c r="AD30" s="72" t="s">
        <v>2846</v>
      </c>
      <c r="AE30" s="68">
        <v>3279555.23</v>
      </c>
      <c r="AF30" s="68">
        <v>3913906.17</v>
      </c>
      <c r="AG30" s="68">
        <v>1630794.2375</v>
      </c>
      <c r="AH30" s="68">
        <v>1725696.75</v>
      </c>
      <c r="AI30" s="68">
        <v>94902.512499999997</v>
      </c>
      <c r="AJ30" s="68">
        <v>5.8194044544506802</v>
      </c>
      <c r="AK30" s="72" t="s">
        <v>2847</v>
      </c>
      <c r="AL30" s="68">
        <v>9210787.3100000005</v>
      </c>
      <c r="AM30" s="68">
        <v>9515000</v>
      </c>
      <c r="AN30" s="68">
        <v>3964583.333333333</v>
      </c>
      <c r="AO30" s="68">
        <v>3837971.5</v>
      </c>
      <c r="AP30" s="68">
        <v>-126611.83333333334</v>
      </c>
      <c r="AQ30" s="68">
        <v>-3.1935722543352605</v>
      </c>
      <c r="AR30" s="72" t="s">
        <v>2846</v>
      </c>
      <c r="AS30" s="68">
        <v>19426728.329999998</v>
      </c>
      <c r="AT30" s="68">
        <v>21820500</v>
      </c>
      <c r="AU30" s="68">
        <v>9091875</v>
      </c>
      <c r="AV30" s="68">
        <v>10762103.800000001</v>
      </c>
      <c r="AW30" s="68">
        <v>1670228.8</v>
      </c>
      <c r="AX30" s="68">
        <v>18.370564927476455</v>
      </c>
      <c r="AY30" s="72" t="s">
        <v>2847</v>
      </c>
      <c r="AZ30" s="68">
        <v>8102069</v>
      </c>
      <c r="BA30" s="68">
        <v>10493960</v>
      </c>
      <c r="BB30" s="68">
        <v>4372483.333333333</v>
      </c>
      <c r="BC30" s="68">
        <v>1928016</v>
      </c>
      <c r="BD30" s="68">
        <v>-2444467.3333333335</v>
      </c>
      <c r="BE30" s="68">
        <v>-55.905698134927142</v>
      </c>
      <c r="BF30" s="72" t="s">
        <v>2846</v>
      </c>
      <c r="BG30" s="68">
        <v>11807902.33</v>
      </c>
      <c r="BH30" s="68">
        <v>12019860.32</v>
      </c>
      <c r="BI30" s="68">
        <v>5008275.1333333338</v>
      </c>
      <c r="BJ30" s="68">
        <v>3998544.4</v>
      </c>
      <c r="BK30" s="68">
        <v>-1009730.7333333334</v>
      </c>
      <c r="BL30" s="68">
        <v>-20.161247264810143</v>
      </c>
      <c r="BM30" s="72" t="s">
        <v>2846</v>
      </c>
      <c r="BN30" s="68">
        <v>9947049.3200000003</v>
      </c>
      <c r="BO30" s="68">
        <v>7000000</v>
      </c>
      <c r="BP30" s="68">
        <v>2916666.666666667</v>
      </c>
      <c r="BQ30" s="68">
        <v>4036805</v>
      </c>
      <c r="BR30" s="68">
        <v>1120138.3333333333</v>
      </c>
      <c r="BS30" s="68">
        <v>38.404742857142857</v>
      </c>
      <c r="BT30" s="72" t="s">
        <v>2847</v>
      </c>
      <c r="BU30" s="68">
        <v>8339439.7300000004</v>
      </c>
      <c r="BV30" s="68">
        <v>8190000</v>
      </c>
      <c r="BW30" s="68">
        <v>3412500</v>
      </c>
      <c r="BX30" s="68">
        <v>3024129.85</v>
      </c>
      <c r="BY30" s="68">
        <v>-388370.15</v>
      </c>
      <c r="BZ30" s="68">
        <v>-11.380810256410257</v>
      </c>
      <c r="CA30" s="72" t="s">
        <v>2846</v>
      </c>
      <c r="CB30" s="68">
        <v>17675708.600000001</v>
      </c>
      <c r="CC30" s="68">
        <v>17507507.390000001</v>
      </c>
      <c r="CD30" s="68">
        <v>7294794.7458333336</v>
      </c>
      <c r="CE30" s="68">
        <v>7211455.6299999999</v>
      </c>
      <c r="CF30" s="68">
        <v>-83339.11583333333</v>
      </c>
      <c r="CG30" s="68">
        <v>-1.1424463434140526</v>
      </c>
      <c r="CH30" s="72" t="s">
        <v>2846</v>
      </c>
      <c r="CI30" s="68">
        <v>4130852.31</v>
      </c>
      <c r="CJ30" s="68">
        <v>3479000</v>
      </c>
      <c r="CK30" s="68">
        <v>1449583.3333333333</v>
      </c>
      <c r="CL30" s="68">
        <v>2163610.7999999998</v>
      </c>
      <c r="CM30" s="68">
        <v>714027.46666666667</v>
      </c>
      <c r="CN30" s="68">
        <v>49.257427996550732</v>
      </c>
      <c r="CO30" s="72" t="s">
        <v>2847</v>
      </c>
      <c r="CP30" s="68">
        <v>13713376.33</v>
      </c>
      <c r="CQ30" s="68">
        <v>15804100.75</v>
      </c>
      <c r="CR30" s="68">
        <v>6585041.979166667</v>
      </c>
      <c r="CS30" s="68">
        <v>7336916.1799999997</v>
      </c>
      <c r="CT30" s="68">
        <v>751874.20083333342</v>
      </c>
      <c r="CU30" s="68">
        <v>11.417910519204959</v>
      </c>
      <c r="CV30" s="72" t="s">
        <v>2847</v>
      </c>
      <c r="CW30" s="68">
        <v>2566085.33</v>
      </c>
      <c r="CX30" s="68">
        <v>2440000</v>
      </c>
      <c r="CY30" s="68">
        <v>1016666.6666666666</v>
      </c>
      <c r="CZ30" s="68">
        <v>173747.25</v>
      </c>
      <c r="DA30" s="68">
        <v>-842919.41666666663</v>
      </c>
      <c r="DB30" s="68">
        <v>-82.910106557377048</v>
      </c>
      <c r="DC30" s="72" t="s">
        <v>2846</v>
      </c>
      <c r="DD30" s="68">
        <v>2652050</v>
      </c>
      <c r="DE30" s="68">
        <v>2500000</v>
      </c>
      <c r="DF30" s="68">
        <v>1041666.6666666666</v>
      </c>
      <c r="DG30" s="68">
        <v>1091229</v>
      </c>
      <c r="DH30" s="68">
        <v>49562.333333333336</v>
      </c>
      <c r="DI30" s="68">
        <v>4.7579840000000004</v>
      </c>
      <c r="DJ30" s="72" t="s">
        <v>2847</v>
      </c>
      <c r="DK30" s="15">
        <f t="shared" si="10"/>
        <v>212410029.65000004</v>
      </c>
      <c r="DL30" s="15">
        <f t="shared" si="11"/>
        <v>253195434.63</v>
      </c>
      <c r="DM30" s="15">
        <f t="shared" si="8"/>
        <v>110914764.42916669</v>
      </c>
      <c r="DN30" s="15">
        <f t="shared" si="8"/>
        <v>112430148.69999999</v>
      </c>
      <c r="DO30" s="15">
        <f t="shared" si="9"/>
        <v>1515384.2708332986</v>
      </c>
      <c r="DP30" s="15">
        <f t="shared" si="12"/>
        <v>1.3662601896441533</v>
      </c>
      <c r="DQ30" s="15" t="s">
        <v>2847</v>
      </c>
    </row>
    <row r="31" spans="1:121" s="51" customFormat="1" x14ac:dyDescent="0.2">
      <c r="A31" s="17"/>
      <c r="B31" s="49" t="s">
        <v>2839</v>
      </c>
      <c r="C31" s="49">
        <f>SUM(C17:C30)</f>
        <v>1323626035.6699998</v>
      </c>
      <c r="D31" s="49">
        <f>SUM(D17:D30)</f>
        <v>1559500000</v>
      </c>
      <c r="E31" s="49">
        <f>SUM(E17:E30)</f>
        <v>649791666.66666651</v>
      </c>
      <c r="F31" s="49">
        <f>SUM(F17:F30)</f>
        <v>663232442.75</v>
      </c>
      <c r="G31" s="49">
        <f>F31-E31</f>
        <v>13440776.083333492</v>
      </c>
      <c r="H31" s="49">
        <f>G31/E31*100</f>
        <v>2.068474677781365</v>
      </c>
      <c r="I31" s="49"/>
      <c r="J31" s="49">
        <f>SUM(J17:J30)</f>
        <v>480287348.75</v>
      </c>
      <c r="K31" s="49">
        <f>SUM(K17:K30)</f>
        <v>478900000</v>
      </c>
      <c r="L31" s="49">
        <f>SUM(L17:L30)</f>
        <v>199541666.66666666</v>
      </c>
      <c r="M31" s="49">
        <f>SUM(M17:M30)</f>
        <v>193474143.98999998</v>
      </c>
      <c r="N31" s="49">
        <f>M31-L31</f>
        <v>-6067522.676666677</v>
      </c>
      <c r="O31" s="49">
        <f>N31/L31*100</f>
        <v>-3.040729677176869</v>
      </c>
      <c r="P31" s="49"/>
      <c r="Q31" s="49">
        <f>SUM(Q17:Q30)</f>
        <v>99332204.199999988</v>
      </c>
      <c r="R31" s="49">
        <f>SUM(R17:R30)</f>
        <v>108560100</v>
      </c>
      <c r="S31" s="49">
        <f>SUM(S17:S30)</f>
        <v>45233375</v>
      </c>
      <c r="T31" s="49">
        <f>SUM(T17:T30)</f>
        <v>42003739.469999999</v>
      </c>
      <c r="U31" s="49">
        <f>T31-S31</f>
        <v>-3229635.5300000012</v>
      </c>
      <c r="V31" s="49">
        <f>U31/S31*100</f>
        <v>-7.1399393257743888</v>
      </c>
      <c r="W31" s="49"/>
      <c r="X31" s="49">
        <f>SUM(X17:X30)</f>
        <v>88792408.049999997</v>
      </c>
      <c r="Y31" s="49">
        <f>SUM(Y17:Y30)</f>
        <v>96734736.00999999</v>
      </c>
      <c r="Z31" s="49">
        <f>SUM(Z17:Z30)</f>
        <v>40306140.004166663</v>
      </c>
      <c r="AA31" s="49">
        <f>SUM(AA17:AA30)</f>
        <v>34071370.340000004</v>
      </c>
      <c r="AB31" s="49">
        <f>AA31-Z31</f>
        <v>-6234769.6641666591</v>
      </c>
      <c r="AC31" s="49">
        <f>AB31/Z31*100</f>
        <v>-15.468535720667218</v>
      </c>
      <c r="AD31" s="49"/>
      <c r="AE31" s="49">
        <f>SUM(AE17:AE30)</f>
        <v>73908753.940000013</v>
      </c>
      <c r="AF31" s="49">
        <f>SUM(AF17:AF30)</f>
        <v>78230869.550000012</v>
      </c>
      <c r="AG31" s="49">
        <f>SUM(AG17:AG30)</f>
        <v>32596195.64583334</v>
      </c>
      <c r="AH31" s="49">
        <f>SUM(AH17:AH30)</f>
        <v>34584077.689999998</v>
      </c>
      <c r="AI31" s="49">
        <f>AH31-AG31</f>
        <v>1987882.0441666581</v>
      </c>
      <c r="AJ31" s="49">
        <f>AI31/AG31*100</f>
        <v>6.0985093652202398</v>
      </c>
      <c r="AK31" s="49"/>
      <c r="AL31" s="49">
        <f>SUM(AL17:AL30)</f>
        <v>74010534.660000011</v>
      </c>
      <c r="AM31" s="49">
        <f>SUM(AM17:AM30)</f>
        <v>76407300</v>
      </c>
      <c r="AN31" s="49">
        <f>SUM(AN17:AN30)</f>
        <v>31836374.999999996</v>
      </c>
      <c r="AO31" s="49">
        <f>SUM(AO17:AO30)</f>
        <v>29884987.859999999</v>
      </c>
      <c r="AP31" s="49">
        <f>AO31-AN31</f>
        <v>-1951387.1399999969</v>
      </c>
      <c r="AQ31" s="49">
        <f>AP31/AN31*100</f>
        <v>-6.1294262930374366</v>
      </c>
      <c r="AR31" s="49"/>
      <c r="AS31" s="49">
        <f>SUM(AS17:AS30)</f>
        <v>202831216.10000002</v>
      </c>
      <c r="AT31" s="49">
        <f>SUM(AT17:AT30)</f>
        <v>200025289</v>
      </c>
      <c r="AU31" s="49">
        <f>SUM(AU17:AU30)</f>
        <v>83343870.416666657</v>
      </c>
      <c r="AV31" s="49">
        <f>SUM(AV17:AV30)</f>
        <v>89772461.11999999</v>
      </c>
      <c r="AW31" s="49">
        <f>AV31-AU31</f>
        <v>6428590.7033333331</v>
      </c>
      <c r="AX31" s="49">
        <f>AW31/AU31*100</f>
        <v>7.7133335315416049</v>
      </c>
      <c r="AY31" s="49"/>
      <c r="AZ31" s="49">
        <f>SUM(AZ17:AZ30)</f>
        <v>82922062.800000012</v>
      </c>
      <c r="BA31" s="49">
        <f>SUM(BA17:BA30)</f>
        <v>88081123.479999989</v>
      </c>
      <c r="BB31" s="49">
        <f>SUM(BB17:BB30)</f>
        <v>36700468.116666667</v>
      </c>
      <c r="BC31" s="49">
        <f>SUM(BC17:BC30)</f>
        <v>30936947.18</v>
      </c>
      <c r="BD31" s="49">
        <f>BC31-BB31</f>
        <v>-5763520.9366666675</v>
      </c>
      <c r="BE31" s="49">
        <f>BD31/BB31*100</f>
        <v>-15.704216410387687</v>
      </c>
      <c r="BF31" s="49"/>
      <c r="BG31" s="49">
        <f>SUM(BG17:BG30)</f>
        <v>86450673.719999999</v>
      </c>
      <c r="BH31" s="49">
        <f>SUM(BH17:BH30)</f>
        <v>89124518.430000007</v>
      </c>
      <c r="BI31" s="49">
        <f>SUM(BI17:BI30)</f>
        <v>37135216.012500003</v>
      </c>
      <c r="BJ31" s="49">
        <f>SUM(BJ17:BJ30)</f>
        <v>35187792.559999995</v>
      </c>
      <c r="BK31" s="49">
        <f>BJ31-BI31</f>
        <v>-1947423.452500008</v>
      </c>
      <c r="BL31" s="49">
        <f>BK31/BI31*100</f>
        <v>-5.2441419806053915</v>
      </c>
      <c r="BM31" s="49"/>
      <c r="BN31" s="49">
        <f>SUM(BN17:BN30)</f>
        <v>83040911.569999993</v>
      </c>
      <c r="BO31" s="49">
        <f>SUM(BO17:BO30)</f>
        <v>84000000</v>
      </c>
      <c r="BP31" s="49">
        <f>SUM(BP17:BP30)</f>
        <v>35000000</v>
      </c>
      <c r="BQ31" s="49">
        <f>SUM(BQ17:BQ30)</f>
        <v>33642715</v>
      </c>
      <c r="BR31" s="49">
        <f>BQ31-BP31</f>
        <v>-1357285</v>
      </c>
      <c r="BS31" s="49">
        <f>BR31/BP31*100</f>
        <v>-3.8779571428571429</v>
      </c>
      <c r="BT31" s="49"/>
      <c r="BU31" s="49">
        <f>SUM(BU17:BU30)</f>
        <v>82727652.540000007</v>
      </c>
      <c r="BV31" s="49">
        <f>SUM(BV17:BV30)</f>
        <v>86937600</v>
      </c>
      <c r="BW31" s="49">
        <f>SUM(BW17:BW30)</f>
        <v>36224000</v>
      </c>
      <c r="BX31" s="49">
        <f>SUM(BX17:BX30)</f>
        <v>34171854.079999991</v>
      </c>
      <c r="BY31" s="49">
        <f>BX31-BW31</f>
        <v>-2052145.9200000092</v>
      </c>
      <c r="BZ31" s="49">
        <f>BY31/BW31*100</f>
        <v>-5.6651554770318278</v>
      </c>
      <c r="CA31" s="49"/>
      <c r="CB31" s="49">
        <f>SUM(CB17:CB30)</f>
        <v>144224897.66999999</v>
      </c>
      <c r="CC31" s="49">
        <f>SUM(CC17:CC30)</f>
        <v>143956113.47999999</v>
      </c>
      <c r="CD31" s="49">
        <f>SUM(CD17:CD30)</f>
        <v>59981713.950000003</v>
      </c>
      <c r="CE31" s="49">
        <f>SUM(CE17:CE30)</f>
        <v>67656235.310000002</v>
      </c>
      <c r="CF31" s="49">
        <f>CE31-CD31</f>
        <v>7674521.3599999994</v>
      </c>
      <c r="CG31" s="49">
        <f>CF31/CD31*100</f>
        <v>12.794768362900372</v>
      </c>
      <c r="CH31" s="49"/>
      <c r="CI31" s="49">
        <f>SUM(CI17:CI30)</f>
        <v>45148271.180000007</v>
      </c>
      <c r="CJ31" s="49">
        <f>SUM(CJ17:CJ30)</f>
        <v>46008000</v>
      </c>
      <c r="CK31" s="49">
        <f>SUM(CK17:CK30)</f>
        <v>19170000</v>
      </c>
      <c r="CL31" s="49">
        <f>SUM(CL17:CL30)</f>
        <v>18952365.210000001</v>
      </c>
      <c r="CM31" s="49">
        <f>CL31-CK31</f>
        <v>-217634.78999999911</v>
      </c>
      <c r="CN31" s="49">
        <f>CM31/CK31*100</f>
        <v>-1.1352884194053161</v>
      </c>
      <c r="CO31" s="49"/>
      <c r="CP31" s="49">
        <f>SUM(CP17:CP30)</f>
        <v>102856887.25</v>
      </c>
      <c r="CQ31" s="49">
        <f>SUM(CQ17:CQ30)</f>
        <v>112777202.08</v>
      </c>
      <c r="CR31" s="49">
        <f>SUM(CR17:CR30)</f>
        <v>46990500.86666666</v>
      </c>
      <c r="CS31" s="49">
        <f>SUM(CS17:CS30)</f>
        <v>44113965.329999998</v>
      </c>
      <c r="CT31" s="49">
        <f>CS31-CR31</f>
        <v>-2876535.5366666615</v>
      </c>
      <c r="CU31" s="49">
        <f>CT31/CR31*100</f>
        <v>-6.1215255926483865</v>
      </c>
      <c r="CV31" s="49"/>
      <c r="CW31" s="49">
        <f>SUM(CW17:CW30)</f>
        <v>53999044.609999999</v>
      </c>
      <c r="CX31" s="49">
        <f>SUM(CX17:CX30)</f>
        <v>52490473.240000002</v>
      </c>
      <c r="CY31" s="49">
        <f>SUM(CY17:CY30)</f>
        <v>21871030.516666669</v>
      </c>
      <c r="CZ31" s="49">
        <f>SUM(CZ17:CZ30)</f>
        <v>22183129.379999999</v>
      </c>
      <c r="DA31" s="49">
        <f>CZ31-CY31</f>
        <v>312098.86333332956</v>
      </c>
      <c r="DB31" s="49">
        <f>DA31/CY31*100</f>
        <v>1.4269966067465214</v>
      </c>
      <c r="DC31" s="49"/>
      <c r="DD31" s="49">
        <f>SUM(DD17:DD30)</f>
        <v>54564813.079999998</v>
      </c>
      <c r="DE31" s="49">
        <f>SUM(DE17:DE30)</f>
        <v>56782800</v>
      </c>
      <c r="DF31" s="49">
        <f>SUM(DF17:DF30)</f>
        <v>23659500</v>
      </c>
      <c r="DG31" s="49">
        <f>SUM(DG17:DG30)</f>
        <v>24010763.989999995</v>
      </c>
      <c r="DH31" s="49">
        <f>DG31-DF31</f>
        <v>351263.98999999464</v>
      </c>
      <c r="DI31" s="49">
        <f>DH31/DF31*100</f>
        <v>1.484663623491598</v>
      </c>
      <c r="DJ31" s="49"/>
      <c r="DK31" s="49">
        <f>SUM(DK17:DK30)</f>
        <v>3070526260.3099999</v>
      </c>
      <c r="DL31" s="49">
        <f>SUM(DL17:DL30)</f>
        <v>3351016125.27</v>
      </c>
      <c r="DM31" s="49">
        <f>SUM(DM17:DM30)</f>
        <v>1399381718.8625</v>
      </c>
      <c r="DN31" s="49">
        <f>SUM(DN17:DN30)</f>
        <v>1397878991.2600002</v>
      </c>
      <c r="DO31" s="49">
        <f>DN31-DM31</f>
        <v>-1502727.6024997234</v>
      </c>
      <c r="DP31" s="49">
        <f>DO31/DM31*100</f>
        <v>-0.10738511031294801</v>
      </c>
      <c r="DQ31" s="49"/>
    </row>
    <row r="32" spans="1:121" s="51" customFormat="1" x14ac:dyDescent="0.2">
      <c r="A32" s="17"/>
      <c r="B32" s="52" t="s">
        <v>2849</v>
      </c>
      <c r="C32" s="17">
        <f>+C5+C6+C7+C8+C9+C10+C11+C12+C13+C15</f>
        <v>1400724785.45</v>
      </c>
      <c r="D32" s="17">
        <f>+D5+D6+D7+D8+D9+D10+D11+D12+D13+D15</f>
        <v>1551800000</v>
      </c>
      <c r="E32" s="17">
        <f>+E5+E6+E7+E8+E9+E10+E11+E12+E13+E15</f>
        <v>646583333.33333337</v>
      </c>
      <c r="F32" s="17">
        <f>+F5+F6+F7+F8+F9+F10+F11+F12+F13+F15</f>
        <v>646654650.96000004</v>
      </c>
      <c r="G32" s="17">
        <f>+G5+G6+G7+G8+G9+G10+G11+G12+G13+G15</f>
        <v>71317.62666666694</v>
      </c>
      <c r="H32" s="49">
        <f>G32/E32*100</f>
        <v>1.1029920350560682E-2</v>
      </c>
      <c r="I32" s="17">
        <f>SUM(I5:I14)</f>
        <v>0</v>
      </c>
      <c r="J32" s="17">
        <f>+J5+J6+J7+J8+J9+J10+J11+J12+J13+J15</f>
        <v>443639253.28000003</v>
      </c>
      <c r="K32" s="17">
        <f>+K5+K6+K7+K8+K9+K10+K11+K12+K13+K15</f>
        <v>433500000</v>
      </c>
      <c r="L32" s="17">
        <f>+L5+L6+L7+L8+L9+L10+L11+L12+L13+L15</f>
        <v>180625000</v>
      </c>
      <c r="M32" s="17">
        <f>+M5+M6+M7+M8+M9+M10+M11+M12+M13+M15</f>
        <v>173146661.55000001</v>
      </c>
      <c r="N32" s="17">
        <f>+N5+N6+N7+N8+N9+N10+N11+N12+N13+N15</f>
        <v>-7478338.4499999983</v>
      </c>
      <c r="O32" s="49">
        <f>N32/L32*100</f>
        <v>-4.1402565813148779</v>
      </c>
      <c r="P32" s="17">
        <f>SUM(P5:P14)</f>
        <v>0</v>
      </c>
      <c r="Q32" s="17">
        <f t="shared" ref="Q32:BY32" si="13">+Q5+Q6+Q7+Q8+Q9+Q10+Q11+Q12+Q13+Q15</f>
        <v>104113322.22</v>
      </c>
      <c r="R32" s="17">
        <f t="shared" si="13"/>
        <v>107267870</v>
      </c>
      <c r="S32" s="17">
        <f t="shared" si="13"/>
        <v>44694945.833333328</v>
      </c>
      <c r="T32" s="17">
        <f t="shared" si="13"/>
        <v>51644380.100000001</v>
      </c>
      <c r="U32" s="17">
        <f t="shared" si="13"/>
        <v>6949434.2666666694</v>
      </c>
      <c r="V32" s="49">
        <f>U32/S32*100</f>
        <v>15.548590868822146</v>
      </c>
      <c r="W32" s="17">
        <f>SUM(W5:W14)</f>
        <v>0</v>
      </c>
      <c r="X32" s="17">
        <f>+X5+X6+X7+X8+X9+X10+X11+X12+X13+X15</f>
        <v>87661973.299999997</v>
      </c>
      <c r="Y32" s="17">
        <f t="shared" si="13"/>
        <v>94038500</v>
      </c>
      <c r="Z32" s="17">
        <f t="shared" si="13"/>
        <v>39182708.333333336</v>
      </c>
      <c r="AA32" s="17">
        <f t="shared" si="13"/>
        <v>42689597.270000003</v>
      </c>
      <c r="AB32" s="17">
        <f t="shared" si="13"/>
        <v>3506888.9366666647</v>
      </c>
      <c r="AC32" s="49">
        <f>AB32/Z32*100</f>
        <v>8.9500932575487653</v>
      </c>
      <c r="AD32" s="17">
        <f>SUM(AD5:AD14)</f>
        <v>0</v>
      </c>
      <c r="AE32" s="17">
        <f>+AE5+AE6+AE7+AE8+AE9+AE10+AE11+AE12+AE13+AE15</f>
        <v>77850199.019999996</v>
      </c>
      <c r="AF32" s="17">
        <f t="shared" si="13"/>
        <v>76721199.120000005</v>
      </c>
      <c r="AG32" s="17">
        <f t="shared" si="13"/>
        <v>31967166.300000004</v>
      </c>
      <c r="AH32" s="17">
        <f t="shared" si="13"/>
        <v>42136875.519999996</v>
      </c>
      <c r="AI32" s="17">
        <f t="shared" si="13"/>
        <v>10169709.219999999</v>
      </c>
      <c r="AJ32" s="49">
        <f>AI32/AG32*100</f>
        <v>31.812983123249172</v>
      </c>
      <c r="AK32" s="17">
        <f>SUM(AK5:AK14)</f>
        <v>0</v>
      </c>
      <c r="AL32" s="17">
        <f>+AL5+AL6+AL7+AL8+AL9+AL10+AL11+AL12+AL13+AL15</f>
        <v>66709012.660000004</v>
      </c>
      <c r="AM32" s="17">
        <f t="shared" si="13"/>
        <v>67587000</v>
      </c>
      <c r="AN32" s="17">
        <f t="shared" si="13"/>
        <v>28161250.000000004</v>
      </c>
      <c r="AO32" s="17">
        <f t="shared" si="13"/>
        <v>37479879.419999987</v>
      </c>
      <c r="AP32" s="17">
        <f t="shared" si="13"/>
        <v>9318629.4199999962</v>
      </c>
      <c r="AQ32" s="49">
        <f>AP32/AN32*100</f>
        <v>33.090254942518513</v>
      </c>
      <c r="AR32" s="17">
        <f>SUM(AR5:AR14)</f>
        <v>0</v>
      </c>
      <c r="AS32" s="17">
        <f>+AS5+AS6+AS7+AS8+AS9+AS10+AS11+AS12+AS13+AS15</f>
        <v>181302595.56</v>
      </c>
      <c r="AT32" s="17">
        <f t="shared" si="13"/>
        <v>191540616.83000001</v>
      </c>
      <c r="AU32" s="17">
        <f t="shared" si="13"/>
        <v>79808590.345833331</v>
      </c>
      <c r="AV32" s="17">
        <f t="shared" si="13"/>
        <v>104190455.49000001</v>
      </c>
      <c r="AW32" s="17">
        <f t="shared" si="13"/>
        <v>24381865.144166663</v>
      </c>
      <c r="AX32" s="49">
        <f>AW32/AU32*100</f>
        <v>30.550427013574733</v>
      </c>
      <c r="AY32" s="17">
        <f>SUM(AY5:AY14)</f>
        <v>0</v>
      </c>
      <c r="AZ32" s="17">
        <f>+AZ5+AZ6+AZ7+AZ8+AZ9+AZ10+AZ11+AZ12+AZ13+AZ15</f>
        <v>82881046.629999995</v>
      </c>
      <c r="BA32" s="17">
        <f t="shared" si="13"/>
        <v>86726500</v>
      </c>
      <c r="BB32" s="17">
        <f t="shared" si="13"/>
        <v>36136041.666666672</v>
      </c>
      <c r="BC32" s="17">
        <f t="shared" si="13"/>
        <v>47211169.980000004</v>
      </c>
      <c r="BD32" s="17">
        <f t="shared" si="13"/>
        <v>11075128.313333333</v>
      </c>
      <c r="BE32" s="49">
        <f>BD32/BB32*100</f>
        <v>30.648426896046761</v>
      </c>
      <c r="BF32" s="17">
        <f>SUM(BF5:BF14)</f>
        <v>0</v>
      </c>
      <c r="BG32" s="17">
        <f>+BG5+BG6+BG7+BG8+BG9+BG10+BG11+BG12+BG13+BG15</f>
        <v>88983793.760000005</v>
      </c>
      <c r="BH32" s="17">
        <f t="shared" si="13"/>
        <v>88161503.010000005</v>
      </c>
      <c r="BI32" s="17">
        <f t="shared" si="13"/>
        <v>36733959.587500006</v>
      </c>
      <c r="BJ32" s="17">
        <f t="shared" si="13"/>
        <v>45742710.32</v>
      </c>
      <c r="BK32" s="17">
        <f t="shared" si="13"/>
        <v>9008750.7325000018</v>
      </c>
      <c r="BL32" s="49">
        <f>BK32/BI32*100</f>
        <v>24.524311655108207</v>
      </c>
      <c r="BM32" s="17">
        <f>SUM(BM5:BM14)</f>
        <v>0</v>
      </c>
      <c r="BN32" s="17">
        <f>+BN5+BN6+BN7+BN8+BN9+BN10+BN11+BN12+BN13+BN15</f>
        <v>88848891.279999986</v>
      </c>
      <c r="BO32" s="17">
        <f t="shared" si="13"/>
        <v>83250000</v>
      </c>
      <c r="BP32" s="17">
        <f t="shared" si="13"/>
        <v>34687500</v>
      </c>
      <c r="BQ32" s="17">
        <f t="shared" si="13"/>
        <v>45847284.490000002</v>
      </c>
      <c r="BR32" s="17">
        <f t="shared" si="13"/>
        <v>11159784.49</v>
      </c>
      <c r="BS32" s="49">
        <f>BR32/BP32*100</f>
        <v>32.172351682882883</v>
      </c>
      <c r="BT32" s="17">
        <f>SUM(BT5:BT14)</f>
        <v>0</v>
      </c>
      <c r="BU32" s="17">
        <f>+BU5+BU6+BU7+BU8+BU9+BU10+BU11+BU12+BU13+BU15</f>
        <v>85625508.069999993</v>
      </c>
      <c r="BV32" s="17">
        <f t="shared" si="13"/>
        <v>83636000</v>
      </c>
      <c r="BW32" s="17">
        <f t="shared" si="13"/>
        <v>34848333.333333336</v>
      </c>
      <c r="BX32" s="17">
        <f t="shared" si="13"/>
        <v>49004015.859999999</v>
      </c>
      <c r="BY32" s="17">
        <f t="shared" si="13"/>
        <v>14155682.526666665</v>
      </c>
      <c r="BZ32" s="49">
        <f>BY32/BW32*100</f>
        <v>40.620830819264427</v>
      </c>
      <c r="CA32" s="17">
        <f>SUM(CA5:CA14)</f>
        <v>0</v>
      </c>
      <c r="CB32" s="17">
        <f t="shared" ref="CB32:DO32" si="14">+CB5+CB6+CB7+CB8+CB9+CB10+CB11+CB12+CB13+CB15</f>
        <v>145465743.75</v>
      </c>
      <c r="CC32" s="17">
        <f t="shared" si="14"/>
        <v>137218194.47</v>
      </c>
      <c r="CD32" s="17">
        <f t="shared" si="14"/>
        <v>57174247.69583334</v>
      </c>
      <c r="CE32" s="17">
        <f t="shared" si="14"/>
        <v>74816289.609999999</v>
      </c>
      <c r="CF32" s="17">
        <f t="shared" si="14"/>
        <v>17642041.914166663</v>
      </c>
      <c r="CG32" s="49">
        <f>CF32/CD32*100</f>
        <v>30.856622736904598</v>
      </c>
      <c r="CH32" s="17">
        <f>SUM(CH5:CH14)</f>
        <v>0</v>
      </c>
      <c r="CI32" s="17">
        <f>+CI5+CI6+CI7+CI8+CI9+CI10+CI11+CI12+CI13+CI15</f>
        <v>40958549.660000004</v>
      </c>
      <c r="CJ32" s="17">
        <f t="shared" si="14"/>
        <v>43036000</v>
      </c>
      <c r="CK32" s="17">
        <f t="shared" si="14"/>
        <v>17931666.666666668</v>
      </c>
      <c r="CL32" s="17">
        <f t="shared" si="14"/>
        <v>26893808.48</v>
      </c>
      <c r="CM32" s="17">
        <f t="shared" si="14"/>
        <v>8962141.8133333363</v>
      </c>
      <c r="CN32" s="49">
        <f>CM32/CK32*100</f>
        <v>49.979413402732611</v>
      </c>
      <c r="CO32" s="17">
        <f>SUM(CO5:CO14)</f>
        <v>0</v>
      </c>
      <c r="CP32" s="17">
        <f>+CP5+CP6+CP7+CP8+CP9+CP10+CP11+CP12+CP13+CP15</f>
        <v>108032874.80000001</v>
      </c>
      <c r="CQ32" s="17">
        <f t="shared" si="14"/>
        <v>112210468.62</v>
      </c>
      <c r="CR32" s="17">
        <f t="shared" si="14"/>
        <v>46754361.924999997</v>
      </c>
      <c r="CS32" s="17">
        <f t="shared" si="14"/>
        <v>55056942.770000003</v>
      </c>
      <c r="CT32" s="17">
        <f t="shared" si="14"/>
        <v>8302580.8450000025</v>
      </c>
      <c r="CU32" s="49">
        <f>CT32/CR32*100</f>
        <v>17.75787435259711</v>
      </c>
      <c r="CV32" s="17">
        <f>SUM(CV5:CV14)</f>
        <v>0</v>
      </c>
      <c r="CW32" s="17">
        <f>+CW5+CW6+CW7+CW8+CW9+CW10+CW11+CW12+CW13+CW15</f>
        <v>51799220.99000001</v>
      </c>
      <c r="CX32" s="17">
        <f t="shared" si="14"/>
        <v>50014481</v>
      </c>
      <c r="CY32" s="17">
        <f t="shared" si="14"/>
        <v>20839367.083333332</v>
      </c>
      <c r="CZ32" s="17">
        <f t="shared" si="14"/>
        <v>26459190.179999996</v>
      </c>
      <c r="DA32" s="17">
        <f t="shared" si="14"/>
        <v>5619823.0966666667</v>
      </c>
      <c r="DB32" s="49">
        <f>DA32/CY32*100</f>
        <v>26.967340582820405</v>
      </c>
      <c r="DC32" s="17">
        <f>SUM(DC5:DC14)</f>
        <v>0</v>
      </c>
      <c r="DD32" s="17">
        <f>+DD5+DD6+DD7+DD8+DD9+DD10+DD11+DD12+DD13+DD15</f>
        <v>49330272.020000003</v>
      </c>
      <c r="DE32" s="17">
        <f t="shared" si="14"/>
        <v>53110500</v>
      </c>
      <c r="DF32" s="17">
        <f t="shared" si="14"/>
        <v>22129375</v>
      </c>
      <c r="DG32" s="17">
        <f t="shared" si="14"/>
        <v>27455399.639999997</v>
      </c>
      <c r="DH32" s="17">
        <f t="shared" si="14"/>
        <v>5326024.6399999987</v>
      </c>
      <c r="DI32" s="49">
        <f>DH32/DF32*100</f>
        <v>24.067668607902387</v>
      </c>
      <c r="DJ32" s="17">
        <f>SUM(DJ5:DJ14)</f>
        <v>0</v>
      </c>
      <c r="DK32" s="17">
        <f>+DK5+DK6+DK7+DK8+DK9+DK10+DK11+DK12+DK13+DK15</f>
        <v>4383194174.0500002</v>
      </c>
      <c r="DL32" s="17">
        <f t="shared" si="14"/>
        <v>4587851879.3299999</v>
      </c>
      <c r="DM32" s="17">
        <f t="shared" si="14"/>
        <v>1358257847.1041667</v>
      </c>
      <c r="DN32" s="17">
        <f t="shared" si="14"/>
        <v>1496429311.6399999</v>
      </c>
      <c r="DO32" s="17">
        <f t="shared" si="14"/>
        <v>138171464.5358336</v>
      </c>
      <c r="DP32" s="49">
        <f>DO32/DM32*100</f>
        <v>10.172697682580518</v>
      </c>
      <c r="DQ32" s="17">
        <f>SUM(DQ5:DQ14)</f>
        <v>0</v>
      </c>
    </row>
    <row r="33" spans="1:121" s="51" customFormat="1" x14ac:dyDescent="0.2">
      <c r="A33" s="17"/>
      <c r="B33" s="52" t="s">
        <v>2850</v>
      </c>
      <c r="C33" s="17">
        <f>SUM(C17,C18,C19,C20,C21,C22,C23,C24,C25,C26,C27,C29,C30)</f>
        <v>1222926467.8699999</v>
      </c>
      <c r="D33" s="17">
        <f>SUM(D17,D18,D19,D20,D21,D22,D23,D24,D25,D26,D27,D29,D30)</f>
        <v>1459500000</v>
      </c>
      <c r="E33" s="17">
        <f>SUM(E17,E18,E19,E20,E21,E22,E23,E24,E25,E26,E27,E29,E30)</f>
        <v>608124999.99999988</v>
      </c>
      <c r="F33" s="17">
        <f>SUM(F17,F18,F19,F20,F21,F22,F23,F24,F25,F26,F27,F29,F30)</f>
        <v>620257972.5</v>
      </c>
      <c r="G33" s="17">
        <f>SUM(G17,G18,G19,G20,G21,G22,G23,G24,G25,G26,G27,G29,G30)</f>
        <v>12132972.5</v>
      </c>
      <c r="H33" s="49">
        <f>G33/E33*100</f>
        <v>1.9951445015416243</v>
      </c>
      <c r="I33" s="17">
        <f t="shared" ref="I33:N33" si="15">SUM(I17,I18,I19,I20,I21,I22,I23,I24,I25,I26,I27,I29,I30)</f>
        <v>0</v>
      </c>
      <c r="J33" s="17">
        <f t="shared" si="15"/>
        <v>438753670.13999999</v>
      </c>
      <c r="K33" s="17">
        <f t="shared" si="15"/>
        <v>432500000</v>
      </c>
      <c r="L33" s="17">
        <f t="shared" si="15"/>
        <v>180208333.33333331</v>
      </c>
      <c r="M33" s="17">
        <f t="shared" si="15"/>
        <v>176092146.11999997</v>
      </c>
      <c r="N33" s="17">
        <f t="shared" si="15"/>
        <v>-4116187.2133333324</v>
      </c>
      <c r="O33" s="49">
        <f>N33/L33*100</f>
        <v>-2.284127008554913</v>
      </c>
      <c r="P33" s="17">
        <f t="shared" ref="P33:U33" si="16">SUM(P17,P18,P19,P20,P21,P22,P23,P24,P25,P26,P27,P29,P30)</f>
        <v>0</v>
      </c>
      <c r="Q33" s="17">
        <f t="shared" si="16"/>
        <v>97224115.599999994</v>
      </c>
      <c r="R33" s="17">
        <f t="shared" si="16"/>
        <v>105057500</v>
      </c>
      <c r="S33" s="17">
        <f t="shared" si="16"/>
        <v>43773958.333333336</v>
      </c>
      <c r="T33" s="17">
        <f t="shared" si="16"/>
        <v>41080869.170000002</v>
      </c>
      <c r="U33" s="17">
        <f t="shared" si="16"/>
        <v>-2693089.1633333331</v>
      </c>
      <c r="V33" s="49">
        <f>U33/S33*100</f>
        <v>-6.1522632767770018</v>
      </c>
      <c r="W33" s="17">
        <f t="shared" ref="W33:AB33" si="17">SUM(W17,W18,W19,W20,W21,W22,W23,W24,W25,W26,W27,W29,W30)</f>
        <v>0</v>
      </c>
      <c r="X33" s="17">
        <f t="shared" si="17"/>
        <v>85029818.140000001</v>
      </c>
      <c r="Y33" s="17">
        <f t="shared" si="17"/>
        <v>93026082.00999999</v>
      </c>
      <c r="Z33" s="17">
        <f t="shared" si="17"/>
        <v>38760867.504166663</v>
      </c>
      <c r="AA33" s="17">
        <f t="shared" si="17"/>
        <v>32847340.960000005</v>
      </c>
      <c r="AB33" s="17">
        <f t="shared" si="17"/>
        <v>-5913526.5441666665</v>
      </c>
      <c r="AC33" s="49">
        <f>AB33/Z33*100</f>
        <v>-15.256434968930927</v>
      </c>
      <c r="AD33" s="17">
        <f t="shared" ref="AD33:AI33" si="18">SUM(AD17,AD18,AD19,AD20,AD21,AD22,AD23,AD24,AD25,AD26,AD27,AD29,AD30)</f>
        <v>0</v>
      </c>
      <c r="AE33" s="17">
        <f t="shared" si="18"/>
        <v>68889169.49000001</v>
      </c>
      <c r="AF33" s="17">
        <f t="shared" si="18"/>
        <v>73390661.350000009</v>
      </c>
      <c r="AG33" s="17">
        <f t="shared" si="18"/>
        <v>30579442.229166672</v>
      </c>
      <c r="AH33" s="17">
        <f t="shared" si="18"/>
        <v>32748294.639999997</v>
      </c>
      <c r="AI33" s="17">
        <f t="shared" si="18"/>
        <v>2168852.4108333327</v>
      </c>
      <c r="AJ33" s="49">
        <f>AI33/AG33*100</f>
        <v>7.0925178902206438</v>
      </c>
      <c r="AK33" s="17">
        <f t="shared" ref="AK33:AP33" si="19">SUM(AK17,AK18,AK19,AK20,AK21,AK22,AK23,AK24,AK25,AK26,AK27,AK29,AK30)</f>
        <v>0</v>
      </c>
      <c r="AL33" s="17">
        <f t="shared" si="19"/>
        <v>71266866.520000011</v>
      </c>
      <c r="AM33" s="17">
        <f t="shared" si="19"/>
        <v>73607300</v>
      </c>
      <c r="AN33" s="17">
        <f t="shared" si="19"/>
        <v>30669708.333333328</v>
      </c>
      <c r="AO33" s="17">
        <f t="shared" si="19"/>
        <v>28699279.43</v>
      </c>
      <c r="AP33" s="17">
        <f t="shared" si="19"/>
        <v>-1970428.9033333331</v>
      </c>
      <c r="AQ33" s="49">
        <f>AP33/AN33*100</f>
        <v>-6.4246744113695247</v>
      </c>
      <c r="AR33" s="17">
        <f t="shared" ref="AR33:AW33" si="20">SUM(AR17,AR18,AR19,AR20,AR21,AR22,AR23,AR24,AR25,AR26,AR27,AR29,AR30)</f>
        <v>0</v>
      </c>
      <c r="AS33" s="17">
        <f t="shared" si="20"/>
        <v>167920504.81999999</v>
      </c>
      <c r="AT33" s="17">
        <f t="shared" si="20"/>
        <v>173319748.56999999</v>
      </c>
      <c r="AU33" s="17">
        <f t="shared" si="20"/>
        <v>72216561.904166669</v>
      </c>
      <c r="AV33" s="17">
        <f t="shared" si="20"/>
        <v>80208256.729999989</v>
      </c>
      <c r="AW33" s="17">
        <f t="shared" si="20"/>
        <v>7991694.8258333318</v>
      </c>
      <c r="AX33" s="49">
        <f>AW33/AU33*100</f>
        <v>11.06629091044036</v>
      </c>
      <c r="AY33" s="17">
        <f t="shared" ref="AY33:BD33" si="21">SUM(AY17,AY18,AY19,AY20,AY21,AY22,AY23,AY24,AY25,AY26,AY27,AY29,AY30)</f>
        <v>0</v>
      </c>
      <c r="AZ33" s="17">
        <f t="shared" si="21"/>
        <v>81276298.88000001</v>
      </c>
      <c r="BA33" s="17">
        <f t="shared" si="21"/>
        <v>86301623.479999989</v>
      </c>
      <c r="BB33" s="17">
        <f t="shared" si="21"/>
        <v>35959009.783333331</v>
      </c>
      <c r="BC33" s="17">
        <f t="shared" si="21"/>
        <v>30188200.27</v>
      </c>
      <c r="BD33" s="17">
        <f t="shared" si="21"/>
        <v>-5770809.5133333337</v>
      </c>
      <c r="BE33" s="49">
        <f>BD33/BB33*100</f>
        <v>-16.048299294403957</v>
      </c>
      <c r="BF33" s="17">
        <f t="shared" ref="BF33:BK33" si="22">SUM(BF17,BF18,BF19,BF20,BF21,BF22,BF23,BF24,BF25,BF26,BF27,BF29,BF30)</f>
        <v>0</v>
      </c>
      <c r="BG33" s="17">
        <f t="shared" si="22"/>
        <v>81166197.489999995</v>
      </c>
      <c r="BH33" s="17">
        <f t="shared" si="22"/>
        <v>83527797.379999995</v>
      </c>
      <c r="BI33" s="17">
        <f t="shared" si="22"/>
        <v>34803248.908333339</v>
      </c>
      <c r="BJ33" s="17">
        <f t="shared" si="22"/>
        <v>32896415.359999996</v>
      </c>
      <c r="BK33" s="17">
        <f t="shared" si="22"/>
        <v>-1906833.5483333336</v>
      </c>
      <c r="BL33" s="49">
        <f>BK33/BI33*100</f>
        <v>-5.4788952415208527</v>
      </c>
      <c r="BM33" s="17">
        <f t="shared" ref="BM33:BR33" si="23">SUM(BM17,BM18,BM19,BM20,BM21,BM22,BM23,BM24,BM25,BM26,BM27,BM29,BM30)</f>
        <v>0</v>
      </c>
      <c r="BN33" s="17">
        <f t="shared" si="23"/>
        <v>80126084.75</v>
      </c>
      <c r="BO33" s="17">
        <f t="shared" si="23"/>
        <v>81000000</v>
      </c>
      <c r="BP33" s="17">
        <f t="shared" si="23"/>
        <v>33750000</v>
      </c>
      <c r="BQ33" s="17">
        <f t="shared" si="23"/>
        <v>32501425.100000001</v>
      </c>
      <c r="BR33" s="17">
        <f t="shared" si="23"/>
        <v>-1248574.9000000006</v>
      </c>
      <c r="BS33" s="49">
        <f>BR33/BP33*100</f>
        <v>-3.6994811851851868</v>
      </c>
      <c r="BT33" s="17">
        <f t="shared" ref="BT33:BY33" si="24">SUM(BT17,BT18,BT19,BT20,BT21,BT22,BT23,BT24,BT25,BT26,BT27,BT29,BT30)</f>
        <v>0</v>
      </c>
      <c r="BU33" s="17">
        <f t="shared" si="24"/>
        <v>79094125.5</v>
      </c>
      <c r="BV33" s="17">
        <f t="shared" si="24"/>
        <v>83399000</v>
      </c>
      <c r="BW33" s="17">
        <f t="shared" si="24"/>
        <v>34749583.333333328</v>
      </c>
      <c r="BX33" s="17">
        <f t="shared" si="24"/>
        <v>32263975.409999996</v>
      </c>
      <c r="BY33" s="17">
        <f t="shared" si="24"/>
        <v>-2485607.9233333333</v>
      </c>
      <c r="BZ33" s="49">
        <f>BY33/BW33*100</f>
        <v>-7.152914322713702</v>
      </c>
      <c r="CA33" s="17">
        <f t="shared" ref="CA33:CF33" si="25">SUM(CA17,CA18,CA19,CA20,CA21,CA22,CA23,CA24,CA25,CA26,CA27,CA29,CA30)</f>
        <v>0</v>
      </c>
      <c r="CB33" s="17">
        <f t="shared" si="25"/>
        <v>128775377.95999998</v>
      </c>
      <c r="CC33" s="17">
        <f t="shared" si="25"/>
        <v>129060632.75999999</v>
      </c>
      <c r="CD33" s="17">
        <f t="shared" si="25"/>
        <v>53775263.650000006</v>
      </c>
      <c r="CE33" s="17">
        <f t="shared" si="25"/>
        <v>58924474.63000001</v>
      </c>
      <c r="CF33" s="17">
        <f t="shared" si="25"/>
        <v>5149210.9799999995</v>
      </c>
      <c r="CG33" s="49">
        <f>CF33/CD33*100</f>
        <v>9.5754267492094378</v>
      </c>
      <c r="CH33" s="17">
        <f t="shared" ref="CH33:CM33" si="26">SUM(CH17,CH18,CH19,CH20,CH21,CH22,CH23,CH24,CH25,CH26,CH27,CH29,CH30)</f>
        <v>0</v>
      </c>
      <c r="CI33" s="17">
        <f t="shared" si="26"/>
        <v>42312662.81000001</v>
      </c>
      <c r="CJ33" s="17">
        <f t="shared" si="26"/>
        <v>42922000</v>
      </c>
      <c r="CK33" s="17">
        <f t="shared" si="26"/>
        <v>17884166.666666668</v>
      </c>
      <c r="CL33" s="17">
        <f t="shared" si="26"/>
        <v>17728347.059999999</v>
      </c>
      <c r="CM33" s="17">
        <f t="shared" si="26"/>
        <v>-155819.6066666668</v>
      </c>
      <c r="CN33" s="49">
        <f>CM33/CK33*100</f>
        <v>-0.87127127347281175</v>
      </c>
      <c r="CO33" s="17">
        <f t="shared" ref="CO33:CT33" si="27">SUM(CO17,CO18,CO19,CO20,CO21,CO22,CO23,CO24,CO25,CO26,CO27,CO29,CO30)</f>
        <v>0</v>
      </c>
      <c r="CP33" s="17">
        <f t="shared" si="27"/>
        <v>98460966</v>
      </c>
      <c r="CQ33" s="17">
        <f t="shared" si="27"/>
        <v>108259811.95999999</v>
      </c>
      <c r="CR33" s="17">
        <f t="shared" si="27"/>
        <v>45108254.983333327</v>
      </c>
      <c r="CS33" s="17">
        <f t="shared" si="27"/>
        <v>42443802.439999998</v>
      </c>
      <c r="CT33" s="17">
        <f t="shared" si="27"/>
        <v>-2664452.543333333</v>
      </c>
      <c r="CU33" s="49">
        <f>CT33/CR33*100</f>
        <v>-5.9067958721032312</v>
      </c>
      <c r="CV33" s="17">
        <f t="shared" ref="CV33:DA33" si="28">SUM(CV17,CV18,CV19,CV20,CV21,CV22,CV23,CV24,CV25,CV26,CV27,CV29,CV30)</f>
        <v>0</v>
      </c>
      <c r="CW33" s="17">
        <f t="shared" si="28"/>
        <v>49839156.210000001</v>
      </c>
      <c r="CX33" s="17">
        <f t="shared" si="28"/>
        <v>48337900</v>
      </c>
      <c r="CY33" s="17">
        <f t="shared" si="28"/>
        <v>20140791.666666668</v>
      </c>
      <c r="CZ33" s="17">
        <f t="shared" si="28"/>
        <v>20437513.93</v>
      </c>
      <c r="DA33" s="17">
        <f t="shared" si="28"/>
        <v>296722.26333333331</v>
      </c>
      <c r="DB33" s="49">
        <f>DA33/CY33*100</f>
        <v>1.4732403186733389</v>
      </c>
      <c r="DC33" s="17">
        <f t="shared" ref="DC33:DH33" si="29">SUM(DC17,DC18,DC19,DC20,DC21,DC22,DC23,DC24,DC25,DC26,DC27,DC29,DC30)</f>
        <v>0</v>
      </c>
      <c r="DD33" s="17">
        <f t="shared" si="29"/>
        <v>50892968.629999995</v>
      </c>
      <c r="DE33" s="17">
        <f t="shared" si="29"/>
        <v>52682800</v>
      </c>
      <c r="DF33" s="17">
        <f t="shared" si="29"/>
        <v>21951166.666666668</v>
      </c>
      <c r="DG33" s="17">
        <f t="shared" si="29"/>
        <v>22417013.569999997</v>
      </c>
      <c r="DH33" s="17">
        <f t="shared" si="29"/>
        <v>465846.90333333332</v>
      </c>
      <c r="DI33" s="49">
        <f>DH33/DF33*100</f>
        <v>2.1221965575102306</v>
      </c>
      <c r="DJ33" s="17">
        <f t="shared" ref="DJ33:DO33" si="30">SUM(DJ17,DJ18,DJ19,DJ20,DJ21,DJ22,DJ23,DJ24,DJ25,DJ26,DJ27,DJ29,DJ30)</f>
        <v>0</v>
      </c>
      <c r="DK33" s="17">
        <f t="shared" si="30"/>
        <v>2865175366.2399998</v>
      </c>
      <c r="DL33" s="17">
        <f t="shared" si="30"/>
        <v>3152792857.5099998</v>
      </c>
      <c r="DM33" s="17">
        <f t="shared" si="30"/>
        <v>1302455357.2958333</v>
      </c>
      <c r="DN33" s="17">
        <f t="shared" si="30"/>
        <v>1301735327.3200002</v>
      </c>
      <c r="DO33" s="17">
        <f t="shared" si="30"/>
        <v>-720029.97583338898</v>
      </c>
      <c r="DP33" s="49">
        <f>DO33/DM33*100</f>
        <v>-5.5282507135470657E-2</v>
      </c>
      <c r="DQ33" s="17">
        <f>SUM(DQ17,DQ18,DQ19,DQ20,DQ21,DQ22,DQ23,DQ24,DQ25,DQ26,DQ27,DQ29,DQ30)</f>
        <v>0</v>
      </c>
    </row>
    <row r="34" spans="1:121" s="51" customFormat="1" x14ac:dyDescent="0.2">
      <c r="A34" s="17"/>
      <c r="B34" s="52" t="s">
        <v>2851</v>
      </c>
      <c r="C34" s="17">
        <f>C32-C33</f>
        <v>177798317.58000016</v>
      </c>
      <c r="D34" s="17">
        <f>D32-D33</f>
        <v>92300000</v>
      </c>
      <c r="E34" s="17">
        <f>E32-E33</f>
        <v>38458333.333333492</v>
      </c>
      <c r="F34" s="17">
        <f>F32-F33</f>
        <v>26396678.460000038</v>
      </c>
      <c r="G34" s="17">
        <f>G32-G33</f>
        <v>-12061654.873333333</v>
      </c>
      <c r="H34" s="49">
        <f>G34/E34*100</f>
        <v>-31.362916247020458</v>
      </c>
      <c r="I34" s="17">
        <f t="shared" ref="I34:N34" si="31">I32-I33</f>
        <v>0</v>
      </c>
      <c r="J34" s="17">
        <f t="shared" si="31"/>
        <v>4885583.1400000453</v>
      </c>
      <c r="K34" s="17">
        <f t="shared" si="31"/>
        <v>1000000</v>
      </c>
      <c r="L34" s="17">
        <f t="shared" si="31"/>
        <v>416666.66666668653</v>
      </c>
      <c r="M34" s="17">
        <f t="shared" si="31"/>
        <v>-2945484.569999963</v>
      </c>
      <c r="N34" s="17">
        <f t="shared" si="31"/>
        <v>-3362151.2366666659</v>
      </c>
      <c r="O34" s="49">
        <f>N34/L34*100</f>
        <v>-806.91629679996129</v>
      </c>
      <c r="P34" s="17">
        <f t="shared" ref="P34:U34" si="32">P32-P33</f>
        <v>0</v>
      </c>
      <c r="Q34" s="17">
        <f t="shared" si="32"/>
        <v>6889206.6200000048</v>
      </c>
      <c r="R34" s="17">
        <f t="shared" si="32"/>
        <v>2210370</v>
      </c>
      <c r="S34" s="17">
        <f t="shared" si="32"/>
        <v>920987.49999999255</v>
      </c>
      <c r="T34" s="17">
        <f t="shared" si="32"/>
        <v>10563510.93</v>
      </c>
      <c r="U34" s="17">
        <f t="shared" si="32"/>
        <v>9642523.4300000034</v>
      </c>
      <c r="V34" s="49">
        <f>U34/S34*100</f>
        <v>1046.9765800295968</v>
      </c>
      <c r="W34" s="17">
        <f t="shared" ref="W34:AB34" si="33">W32-W33</f>
        <v>0</v>
      </c>
      <c r="X34" s="17">
        <f t="shared" si="33"/>
        <v>2632155.1599999964</v>
      </c>
      <c r="Y34" s="17">
        <f t="shared" si="33"/>
        <v>1012417.9900000095</v>
      </c>
      <c r="Z34" s="17">
        <f t="shared" si="33"/>
        <v>421840.82916667312</v>
      </c>
      <c r="AA34" s="17">
        <f t="shared" si="33"/>
        <v>9842256.3099999987</v>
      </c>
      <c r="AB34" s="17">
        <f t="shared" si="33"/>
        <v>9420415.4808333311</v>
      </c>
      <c r="AC34" s="49">
        <f>AB34/Z34*100</f>
        <v>2233.1682543491397</v>
      </c>
      <c r="AD34" s="17">
        <f t="shared" ref="AD34:AI34" si="34">AD32-AD33</f>
        <v>0</v>
      </c>
      <c r="AE34" s="17">
        <f t="shared" si="34"/>
        <v>8961029.5299999863</v>
      </c>
      <c r="AF34" s="17">
        <f t="shared" si="34"/>
        <v>3330537.7699999958</v>
      </c>
      <c r="AG34" s="17">
        <f t="shared" si="34"/>
        <v>1387724.0708333328</v>
      </c>
      <c r="AH34" s="17">
        <f t="shared" si="34"/>
        <v>9388580.879999999</v>
      </c>
      <c r="AI34" s="17">
        <f t="shared" si="34"/>
        <v>8000856.8091666661</v>
      </c>
      <c r="AJ34" s="49">
        <f>AI34/AG34*100</f>
        <v>576.5452208638369</v>
      </c>
      <c r="AK34" s="17">
        <f t="shared" ref="AK34:AP34" si="35">AK32-AK33</f>
        <v>0</v>
      </c>
      <c r="AL34" s="17">
        <f t="shared" si="35"/>
        <v>-4557853.8600000069</v>
      </c>
      <c r="AM34" s="17">
        <f t="shared" si="35"/>
        <v>-6020300</v>
      </c>
      <c r="AN34" s="17">
        <f t="shared" si="35"/>
        <v>-2508458.3333333246</v>
      </c>
      <c r="AO34" s="17">
        <f t="shared" si="35"/>
        <v>8780599.9899999872</v>
      </c>
      <c r="AP34" s="17">
        <f t="shared" si="35"/>
        <v>11289058.323333329</v>
      </c>
      <c r="AQ34" s="49">
        <f>AP34/AN34*100</f>
        <v>-450.03969861967147</v>
      </c>
      <c r="AR34" s="17">
        <f t="shared" ref="AR34:AW34" si="36">AR32-AR33</f>
        <v>0</v>
      </c>
      <c r="AS34" s="17">
        <f t="shared" si="36"/>
        <v>13382090.74000001</v>
      </c>
      <c r="AT34" s="17">
        <f t="shared" si="36"/>
        <v>18220868.26000002</v>
      </c>
      <c r="AU34" s="17">
        <f t="shared" si="36"/>
        <v>7592028.4416666627</v>
      </c>
      <c r="AV34" s="17">
        <f t="shared" si="36"/>
        <v>23982198.76000002</v>
      </c>
      <c r="AW34" s="17">
        <f t="shared" si="36"/>
        <v>16390170.318333331</v>
      </c>
      <c r="AX34" s="49">
        <f>AW34/AU34*100</f>
        <v>215.88657687819767</v>
      </c>
      <c r="AY34" s="17">
        <f t="shared" ref="AY34:BD34" si="37">AY32-AY33</f>
        <v>0</v>
      </c>
      <c r="AZ34" s="17">
        <f t="shared" si="37"/>
        <v>1604747.7499999851</v>
      </c>
      <c r="BA34" s="17">
        <f t="shared" si="37"/>
        <v>424876.52000001073</v>
      </c>
      <c r="BB34" s="17">
        <f t="shared" si="37"/>
        <v>177031.88333334029</v>
      </c>
      <c r="BC34" s="17">
        <f t="shared" si="37"/>
        <v>17022969.710000005</v>
      </c>
      <c r="BD34" s="17">
        <f t="shared" si="37"/>
        <v>16845937.826666668</v>
      </c>
      <c r="BE34" s="49">
        <f>BD34/BB34*100</f>
        <v>9515.7649060010226</v>
      </c>
      <c r="BF34" s="17">
        <f t="shared" ref="BF34:BK34" si="38">BF32-BF33</f>
        <v>0</v>
      </c>
      <c r="BG34" s="17">
        <f t="shared" si="38"/>
        <v>7817596.2700000107</v>
      </c>
      <c r="BH34" s="17">
        <f t="shared" si="38"/>
        <v>4633705.6300000101</v>
      </c>
      <c r="BI34" s="17">
        <f t="shared" si="38"/>
        <v>1930710.6791666672</v>
      </c>
      <c r="BJ34" s="17">
        <f t="shared" si="38"/>
        <v>12846294.960000005</v>
      </c>
      <c r="BK34" s="17">
        <f t="shared" si="38"/>
        <v>10915584.280833336</v>
      </c>
      <c r="BL34" s="49">
        <f>BK34/BI34*100</f>
        <v>565.36613168497706</v>
      </c>
      <c r="BM34" s="17">
        <f t="shared" ref="BM34:BR34" si="39">BM32-BM33</f>
        <v>0</v>
      </c>
      <c r="BN34" s="17">
        <f t="shared" si="39"/>
        <v>8722806.5299999863</v>
      </c>
      <c r="BO34" s="17">
        <f t="shared" si="39"/>
        <v>2250000</v>
      </c>
      <c r="BP34" s="17">
        <f t="shared" si="39"/>
        <v>937500</v>
      </c>
      <c r="BQ34" s="17">
        <f t="shared" si="39"/>
        <v>13345859.390000001</v>
      </c>
      <c r="BR34" s="17">
        <f t="shared" si="39"/>
        <v>12408359.390000001</v>
      </c>
      <c r="BS34" s="49">
        <f>BR34/BP34*100</f>
        <v>1323.5583349333333</v>
      </c>
      <c r="BT34" s="17">
        <f t="shared" ref="BT34:BY34" si="40">BT32-BT33</f>
        <v>0</v>
      </c>
      <c r="BU34" s="17">
        <f t="shared" si="40"/>
        <v>6531382.5699999928</v>
      </c>
      <c r="BV34" s="17">
        <f t="shared" si="40"/>
        <v>237000</v>
      </c>
      <c r="BW34" s="17">
        <f t="shared" si="40"/>
        <v>98750.000000007451</v>
      </c>
      <c r="BX34" s="17">
        <f t="shared" si="40"/>
        <v>16740040.450000003</v>
      </c>
      <c r="BY34" s="17">
        <f t="shared" si="40"/>
        <v>16641290.449999999</v>
      </c>
      <c r="BZ34" s="49">
        <f>BY34/BW34*100</f>
        <v>16851.939696201258</v>
      </c>
      <c r="CA34" s="17">
        <f t="shared" ref="CA34:CF34" si="41">CA32-CA33</f>
        <v>0</v>
      </c>
      <c r="CB34" s="17">
        <f t="shared" si="41"/>
        <v>16690365.790000021</v>
      </c>
      <c r="CC34" s="17">
        <f t="shared" si="41"/>
        <v>8157561.7100000083</v>
      </c>
      <c r="CD34" s="17">
        <f t="shared" si="41"/>
        <v>3398984.0458333343</v>
      </c>
      <c r="CE34" s="17">
        <f t="shared" si="41"/>
        <v>15891814.979999989</v>
      </c>
      <c r="CF34" s="17">
        <f t="shared" si="41"/>
        <v>12492830.934166662</v>
      </c>
      <c r="CG34" s="49">
        <f>CF34/CD34*100</f>
        <v>367.54603039343704</v>
      </c>
      <c r="CH34" s="17">
        <f t="shared" ref="CH34:CM34" si="42">CH32-CH33</f>
        <v>0</v>
      </c>
      <c r="CI34" s="17">
        <f t="shared" si="42"/>
        <v>-1354113.150000006</v>
      </c>
      <c r="CJ34" s="17">
        <f t="shared" si="42"/>
        <v>114000</v>
      </c>
      <c r="CK34" s="17">
        <f t="shared" si="42"/>
        <v>47500</v>
      </c>
      <c r="CL34" s="17">
        <f t="shared" si="42"/>
        <v>9165461.4200000018</v>
      </c>
      <c r="CM34" s="17">
        <f t="shared" si="42"/>
        <v>9117961.4200000037</v>
      </c>
      <c r="CN34" s="49">
        <f>CM34/CK34*100</f>
        <v>19195.708252631586</v>
      </c>
      <c r="CO34" s="17">
        <f t="shared" ref="CO34:CT34" si="43">CO32-CO33</f>
        <v>0</v>
      </c>
      <c r="CP34" s="17">
        <f t="shared" si="43"/>
        <v>9571908.8000000119</v>
      </c>
      <c r="CQ34" s="17">
        <f t="shared" si="43"/>
        <v>3950656.6600000113</v>
      </c>
      <c r="CR34" s="17">
        <f t="shared" si="43"/>
        <v>1646106.9416666701</v>
      </c>
      <c r="CS34" s="17">
        <f t="shared" si="43"/>
        <v>12613140.330000006</v>
      </c>
      <c r="CT34" s="17">
        <f t="shared" si="43"/>
        <v>10967033.388333336</v>
      </c>
      <c r="CU34" s="49">
        <f>CT34/CR34*100</f>
        <v>666.240637879171</v>
      </c>
      <c r="CV34" s="17">
        <f t="shared" ref="CV34:DA34" si="44">CV32-CV33</f>
        <v>0</v>
      </c>
      <c r="CW34" s="17">
        <f t="shared" si="44"/>
        <v>1960064.7800000086</v>
      </c>
      <c r="CX34" s="17">
        <f t="shared" si="44"/>
        <v>1676581</v>
      </c>
      <c r="CY34" s="17">
        <f t="shared" si="44"/>
        <v>698575.41666666418</v>
      </c>
      <c r="CZ34" s="17">
        <f t="shared" si="44"/>
        <v>6021676.2499999963</v>
      </c>
      <c r="DA34" s="17">
        <f t="shared" si="44"/>
        <v>5323100.833333333</v>
      </c>
      <c r="DB34" s="49">
        <f>DA34/CY34*100</f>
        <v>761.99372413262734</v>
      </c>
      <c r="DC34" s="17">
        <f t="shared" ref="DC34:DH34" si="45">DC32-DC33</f>
        <v>0</v>
      </c>
      <c r="DD34" s="17">
        <f t="shared" si="45"/>
        <v>-1562696.609999992</v>
      </c>
      <c r="DE34" s="17">
        <f t="shared" si="45"/>
        <v>427700</v>
      </c>
      <c r="DF34" s="17">
        <f t="shared" si="45"/>
        <v>178208.33333333209</v>
      </c>
      <c r="DG34" s="17">
        <f t="shared" si="45"/>
        <v>5038386.07</v>
      </c>
      <c r="DH34" s="17">
        <f t="shared" si="45"/>
        <v>4860177.7366666654</v>
      </c>
      <c r="DI34" s="49">
        <f>DH34/DF34*100</f>
        <v>2727.2449305588211</v>
      </c>
      <c r="DJ34" s="17">
        <f t="shared" ref="DJ34:DO34" si="46">DJ32-DJ33</f>
        <v>0</v>
      </c>
      <c r="DK34" s="17">
        <f t="shared" si="46"/>
        <v>1518018807.8100004</v>
      </c>
      <c r="DL34" s="17">
        <f t="shared" si="46"/>
        <v>1435059021.8200002</v>
      </c>
      <c r="DM34" s="17">
        <f t="shared" si="46"/>
        <v>55802489.808333397</v>
      </c>
      <c r="DN34" s="17">
        <f t="shared" si="46"/>
        <v>194693984.31999969</v>
      </c>
      <c r="DO34" s="17">
        <f t="shared" si="46"/>
        <v>138891494.51166698</v>
      </c>
      <c r="DP34" s="49">
        <f>DO34/DM34*100</f>
        <v>248.89838247132352</v>
      </c>
      <c r="DQ34" s="17">
        <f>DQ32-DQ33</f>
        <v>0</v>
      </c>
    </row>
    <row r="35" spans="1:121" s="51" customFormat="1" x14ac:dyDescent="0.2">
      <c r="A35" s="17"/>
      <c r="B35" s="53"/>
      <c r="C35" s="17"/>
      <c r="D35" s="54" t="str">
        <f>IF((D34&gt;0),"เกินดุล","ขาดดุล")</f>
        <v>เกินดุล</v>
      </c>
      <c r="E35" s="17"/>
      <c r="F35" s="54" t="str">
        <f>IF((F34&gt;0),"ผลเกินดุล","ผลขาดดุล")</f>
        <v>ผลเกินดุล</v>
      </c>
      <c r="G35" s="17"/>
      <c r="H35" s="17"/>
      <c r="I35" s="17"/>
      <c r="J35" s="17"/>
      <c r="K35" s="54" t="str">
        <f>IF((K34&gt;0),"เกินดุล","ขาดดุล")</f>
        <v>เกินดุล</v>
      </c>
      <c r="L35" s="17"/>
      <c r="M35" s="54" t="str">
        <f>IF((M34&gt;0),"ผลเกินดุล","ผลขาดดุล")</f>
        <v>ผลขาดดุล</v>
      </c>
      <c r="N35" s="17"/>
      <c r="O35" s="17"/>
      <c r="P35" s="17"/>
      <c r="Q35" s="17"/>
      <c r="R35" s="54" t="str">
        <f>IF((R34&gt;0),"เกินดุล","ขาดดุล")</f>
        <v>เกินดุล</v>
      </c>
      <c r="S35" s="17"/>
      <c r="T35" s="54" t="str">
        <f>IF((T34&gt;0),"ผลเกินดุล","ผลขาดดุล")</f>
        <v>ผลเกินดุล</v>
      </c>
      <c r="U35" s="17"/>
      <c r="V35" s="17"/>
      <c r="W35" s="17"/>
      <c r="X35" s="17"/>
      <c r="Y35" s="54" t="str">
        <f>IF((Y34&gt;0),"เกินดุล","ขาดดุล")</f>
        <v>เกินดุล</v>
      </c>
      <c r="Z35" s="17"/>
      <c r="AA35" s="54" t="str">
        <f>IF((AA34&gt;0),"ผลเกินดุล","ผลขาดดุล")</f>
        <v>ผลเกินดุล</v>
      </c>
      <c r="AB35" s="17"/>
      <c r="AC35" s="17"/>
      <c r="AD35" s="17"/>
      <c r="AE35" s="17"/>
      <c r="AF35" s="54" t="str">
        <f>IF((AF34&gt;0),"เกินดุล","ขาดดุล")</f>
        <v>เกินดุล</v>
      </c>
      <c r="AG35" s="17"/>
      <c r="AH35" s="54" t="str">
        <f>IF((AH34&gt;0),"ผลเกินดุล","ผลขาดดุล")</f>
        <v>ผลเกินดุล</v>
      </c>
      <c r="AI35" s="17"/>
      <c r="AJ35" s="17"/>
      <c r="AK35" s="17"/>
      <c r="AL35" s="17"/>
      <c r="AM35" s="54" t="str">
        <f>IF((AM34&gt;0),"เกินดุล","ขาดดุล")</f>
        <v>ขาดดุล</v>
      </c>
      <c r="AN35" s="17"/>
      <c r="AO35" s="54" t="str">
        <f>IF((AO34&gt;0),"ผลเกินดุล","ผลขาดดุล")</f>
        <v>ผลเกินดุล</v>
      </c>
      <c r="AP35" s="17"/>
      <c r="AQ35" s="17"/>
      <c r="AR35" s="17"/>
      <c r="AS35" s="17"/>
      <c r="AT35" s="54" t="str">
        <f>IF((AT34&gt;0),"เกินดุล","ขาดดุล")</f>
        <v>เกินดุล</v>
      </c>
      <c r="AU35" s="17"/>
      <c r="AV35" s="54" t="str">
        <f>IF((AV34&gt;0),"ผลเกินดุล","ผลขาดดุล")</f>
        <v>ผลเกินดุล</v>
      </c>
      <c r="AW35" s="17"/>
      <c r="AX35" s="17"/>
      <c r="AY35" s="17"/>
      <c r="AZ35" s="17"/>
      <c r="BA35" s="54" t="str">
        <f>IF((BA34&gt;0),"เกินดุล","ขาดดุล")</f>
        <v>เกินดุล</v>
      </c>
      <c r="BB35" s="17"/>
      <c r="BC35" s="54" t="str">
        <f>IF((BC34&gt;0),"ผลเกินดุล","ผลขาดดุล")</f>
        <v>ผลเกินดุล</v>
      </c>
      <c r="BD35" s="17"/>
      <c r="BE35" s="17"/>
      <c r="BF35" s="17"/>
      <c r="BG35" s="17"/>
      <c r="BH35" s="54" t="str">
        <f>IF((BH34&gt;0),"เกินดุล","ขาดดุล")</f>
        <v>เกินดุล</v>
      </c>
      <c r="BI35" s="17"/>
      <c r="BJ35" s="54" t="str">
        <f>IF((BJ34&gt;0),"ผลเกินดุล","ผลขาดดุล")</f>
        <v>ผลเกินดุล</v>
      </c>
      <c r="BK35" s="17"/>
      <c r="BL35" s="17"/>
      <c r="BM35" s="17"/>
      <c r="BN35" s="17"/>
      <c r="BO35" s="54" t="str">
        <f>IF((BO34&gt;0),"เกินดุล","ขาดดุล")</f>
        <v>เกินดุล</v>
      </c>
      <c r="BP35" s="17"/>
      <c r="BQ35" s="54" t="str">
        <f>IF((BQ34&gt;0),"ผลเกินดุล","ผลขาดดุล")</f>
        <v>ผลเกินดุล</v>
      </c>
      <c r="BR35" s="17"/>
      <c r="BS35" s="17"/>
      <c r="BT35" s="17"/>
      <c r="BU35" s="17"/>
      <c r="BV35" s="54" t="str">
        <f>IF((BV34&gt;0),"เกินดุล","ขาดดุล")</f>
        <v>เกินดุล</v>
      </c>
      <c r="BW35" s="17"/>
      <c r="BX35" s="54" t="str">
        <f>IF((BX34&gt;0),"ผลเกินดุล","ผลขาดดุล")</f>
        <v>ผลเกินดุล</v>
      </c>
      <c r="BY35" s="17"/>
      <c r="BZ35" s="17"/>
      <c r="CA35" s="17"/>
      <c r="CB35" s="17"/>
      <c r="CC35" s="54" t="str">
        <f>IF((CC34&gt;0),"เกินดุล","ขาดดุล")</f>
        <v>เกินดุล</v>
      </c>
      <c r="CD35" s="17"/>
      <c r="CE35" s="54" t="str">
        <f>IF((CE34&gt;0),"ผลเกินดุล","ผลขาดดุล")</f>
        <v>ผลเกินดุล</v>
      </c>
      <c r="CF35" s="17"/>
      <c r="CG35" s="17"/>
      <c r="CH35" s="17"/>
      <c r="CI35" s="17"/>
      <c r="CJ35" s="54" t="str">
        <f>IF((CJ34&gt;0),"เกินดุล","ขาดดุล")</f>
        <v>เกินดุล</v>
      </c>
      <c r="CK35" s="17"/>
      <c r="CL35" s="54" t="str">
        <f>IF((CL34&gt;0),"ผลเกินดุล","ผลขาดดุล")</f>
        <v>ผลเกินดุล</v>
      </c>
      <c r="CM35" s="17"/>
      <c r="CN35" s="17"/>
      <c r="CO35" s="17"/>
      <c r="CP35" s="17"/>
      <c r="CQ35" s="54" t="str">
        <f>IF((CQ34&gt;0),"เกินดุล","ขาดดุล")</f>
        <v>เกินดุล</v>
      </c>
      <c r="CR35" s="17"/>
      <c r="CS35" s="54" t="str">
        <f>IF((CS34&gt;0),"ผลเกินดุล","ผลขาดดุล")</f>
        <v>ผลเกินดุล</v>
      </c>
      <c r="CT35" s="17"/>
      <c r="CU35" s="17"/>
      <c r="CV35" s="17"/>
      <c r="CW35" s="17"/>
      <c r="CX35" s="54" t="str">
        <f>IF((CX34&gt;0),"เกินดุล","ขาดดุล")</f>
        <v>เกินดุล</v>
      </c>
      <c r="CY35" s="17"/>
      <c r="CZ35" s="54" t="str">
        <f>IF((CZ34&gt;0),"ผลเกินดุล","ผลขาดดุล")</f>
        <v>ผลเกินดุล</v>
      </c>
      <c r="DA35" s="17"/>
      <c r="DB35" s="17"/>
      <c r="DC35" s="17"/>
      <c r="DD35" s="17"/>
      <c r="DE35" s="54" t="str">
        <f>IF((DE34&gt;0),"เกินดุล","ขาดดุล")</f>
        <v>เกินดุล</v>
      </c>
      <c r="DF35" s="17"/>
      <c r="DG35" s="54" t="str">
        <f>IF((DG34&gt;0),"ผลเกินดุล","ผลขาดดุล")</f>
        <v>ผลเกินดุล</v>
      </c>
      <c r="DH35" s="17"/>
      <c r="DI35" s="17"/>
      <c r="DJ35" s="17"/>
      <c r="DK35" s="17"/>
      <c r="DL35" s="54" t="str">
        <f>IF((DL34&gt;0),"เกินดุล","ขาดดุล")</f>
        <v>เกินดุล</v>
      </c>
      <c r="DM35" s="17"/>
      <c r="DN35" s="54" t="str">
        <f>IF((DN34&gt;0),"ผลเกินดุล","ผลขาดดุล")</f>
        <v>ผลเกินดุล</v>
      </c>
      <c r="DO35" s="17"/>
      <c r="DP35" s="17"/>
      <c r="DQ35" s="17"/>
    </row>
    <row r="36" spans="1:121" s="50" customFormat="1" ht="15" x14ac:dyDescent="0.25">
      <c r="A36" s="15" t="s">
        <v>2873</v>
      </c>
      <c r="B36" s="55" t="s">
        <v>2909</v>
      </c>
      <c r="C36" s="68">
        <v>563996574.39999998</v>
      </c>
      <c r="D36" s="68">
        <v>0</v>
      </c>
      <c r="E36" s="68">
        <v>0</v>
      </c>
      <c r="F36" s="68">
        <v>558288163.70000017</v>
      </c>
      <c r="G36" s="68">
        <v>558288163.70000005</v>
      </c>
      <c r="H36" s="73"/>
      <c r="I36" s="72" t="s">
        <v>2846</v>
      </c>
      <c r="J36" s="68">
        <v>628263.06999999995</v>
      </c>
      <c r="K36" s="68">
        <v>0</v>
      </c>
      <c r="L36" s="68">
        <v>0</v>
      </c>
      <c r="M36" s="68">
        <v>-33447125.410000004</v>
      </c>
      <c r="N36" s="68">
        <v>-33447125.41</v>
      </c>
      <c r="O36" s="73"/>
      <c r="P36" s="72" t="s">
        <v>2847</v>
      </c>
      <c r="Q36" s="68">
        <v>2362877.7999999998</v>
      </c>
      <c r="R36" s="68">
        <v>0</v>
      </c>
      <c r="S36" s="68">
        <v>0</v>
      </c>
      <c r="T36" s="68">
        <v>12424349.309999995</v>
      </c>
      <c r="U36" s="68">
        <v>12424349.310000001</v>
      </c>
      <c r="V36" s="73"/>
      <c r="W36" s="72" t="s">
        <v>2846</v>
      </c>
      <c r="X36" s="68">
        <v>7405531.9500000002</v>
      </c>
      <c r="Y36" s="68">
        <v>0</v>
      </c>
      <c r="Z36" s="68">
        <v>0</v>
      </c>
      <c r="AA36" s="68">
        <v>10261991.779999996</v>
      </c>
      <c r="AB36" s="68">
        <v>10261991.779999999</v>
      </c>
      <c r="AC36" s="73"/>
      <c r="AD36" s="72" t="s">
        <v>2846</v>
      </c>
      <c r="AE36" s="68">
        <v>16162495.51</v>
      </c>
      <c r="AF36" s="68">
        <v>0</v>
      </c>
      <c r="AG36" s="68">
        <v>0</v>
      </c>
      <c r="AH36" s="68">
        <v>24092077.950000003</v>
      </c>
      <c r="AI36" s="68">
        <v>24092077.949999999</v>
      </c>
      <c r="AJ36" s="73"/>
      <c r="AK36" s="72" t="s">
        <v>2846</v>
      </c>
      <c r="AL36" s="68">
        <v>3000357.97</v>
      </c>
      <c r="AM36" s="68">
        <v>0</v>
      </c>
      <c r="AN36" s="68">
        <v>0</v>
      </c>
      <c r="AO36" s="68">
        <v>10178098.389999995</v>
      </c>
      <c r="AP36" s="68">
        <v>10178098.390000001</v>
      </c>
      <c r="AQ36" s="73"/>
      <c r="AR36" s="72" t="s">
        <v>2846</v>
      </c>
      <c r="AS36" s="68">
        <v>42451471.990000002</v>
      </c>
      <c r="AT36" s="68">
        <v>0</v>
      </c>
      <c r="AU36" s="68">
        <v>0</v>
      </c>
      <c r="AV36" s="68">
        <v>33025192.989999983</v>
      </c>
      <c r="AW36" s="68">
        <v>33025192.989999998</v>
      </c>
      <c r="AX36" s="73"/>
      <c r="AY36" s="72" t="s">
        <v>2846</v>
      </c>
      <c r="AZ36" s="68">
        <v>798554.08</v>
      </c>
      <c r="BA36" s="68">
        <v>0</v>
      </c>
      <c r="BB36" s="68">
        <v>0</v>
      </c>
      <c r="BC36" s="68">
        <v>11424184.119999986</v>
      </c>
      <c r="BD36" s="68">
        <v>11424184.119999999</v>
      </c>
      <c r="BE36" s="73"/>
      <c r="BF36" s="72" t="s">
        <v>2846</v>
      </c>
      <c r="BG36" s="68">
        <v>6277109.6500000004</v>
      </c>
      <c r="BH36" s="68">
        <v>0</v>
      </c>
      <c r="BI36" s="68">
        <v>0</v>
      </c>
      <c r="BJ36" s="68">
        <v>14524820.34999999</v>
      </c>
      <c r="BK36" s="68">
        <v>14524820.35</v>
      </c>
      <c r="BL36" s="73"/>
      <c r="BM36" s="72" t="s">
        <v>2846</v>
      </c>
      <c r="BN36" s="68">
        <v>6813341.8899999997</v>
      </c>
      <c r="BO36" s="68">
        <v>0</v>
      </c>
      <c r="BP36" s="68">
        <v>0</v>
      </c>
      <c r="BQ36" s="68">
        <v>18231485.219999995</v>
      </c>
      <c r="BR36" s="68">
        <v>18231485.219999999</v>
      </c>
      <c r="BS36" s="73"/>
      <c r="BT36" s="72" t="s">
        <v>2846</v>
      </c>
      <c r="BU36" s="100">
        <v>8097979.2199999997</v>
      </c>
      <c r="BV36" s="100">
        <v>0</v>
      </c>
      <c r="BW36" s="100">
        <v>0</v>
      </c>
      <c r="BX36" s="100">
        <v>21593932.77999999</v>
      </c>
      <c r="BY36" s="100">
        <v>21593932.780000001</v>
      </c>
      <c r="BZ36" s="101"/>
      <c r="CA36" s="97" t="s">
        <v>2846</v>
      </c>
      <c r="CB36" s="68">
        <v>45341975.909999996</v>
      </c>
      <c r="CC36" s="68">
        <v>0</v>
      </c>
      <c r="CD36" s="68">
        <v>0</v>
      </c>
      <c r="CE36" s="68">
        <v>47584469.649999976</v>
      </c>
      <c r="CF36" s="68">
        <v>47584469.649999999</v>
      </c>
      <c r="CG36" s="73"/>
      <c r="CH36" s="72" t="s">
        <v>2846</v>
      </c>
      <c r="CI36" s="68">
        <v>-2412192.9300000002</v>
      </c>
      <c r="CJ36" s="68">
        <v>0</v>
      </c>
      <c r="CK36" s="68">
        <v>0</v>
      </c>
      <c r="CL36" s="68">
        <v>8409257.2000000011</v>
      </c>
      <c r="CM36" s="68">
        <v>8409257.1999999993</v>
      </c>
      <c r="CN36" s="73"/>
      <c r="CO36" s="72" t="s">
        <v>2846</v>
      </c>
      <c r="CP36" s="68">
        <v>8123407.2300000004</v>
      </c>
      <c r="CQ36" s="68">
        <v>0</v>
      </c>
      <c r="CR36" s="68">
        <v>0</v>
      </c>
      <c r="CS36" s="68">
        <v>11960947.909999989</v>
      </c>
      <c r="CT36" s="68">
        <v>11960947.91</v>
      </c>
      <c r="CU36" s="73"/>
      <c r="CV36" s="72" t="s">
        <v>2846</v>
      </c>
      <c r="CW36" s="68">
        <v>1251768.28</v>
      </c>
      <c r="CX36" s="68">
        <v>0</v>
      </c>
      <c r="CY36" s="68">
        <v>0</v>
      </c>
      <c r="CZ36" s="68">
        <v>677616.55000000086</v>
      </c>
      <c r="DA36" s="68">
        <v>677616.55000000098</v>
      </c>
      <c r="DB36" s="73"/>
      <c r="DC36" s="72" t="s">
        <v>2846</v>
      </c>
      <c r="DD36" s="68">
        <v>-1172960.72</v>
      </c>
      <c r="DE36" s="68">
        <v>0</v>
      </c>
      <c r="DF36" s="68">
        <v>0</v>
      </c>
      <c r="DG36" s="68">
        <v>5814811.2800000012</v>
      </c>
      <c r="DH36" s="68">
        <v>5814811.2800000003</v>
      </c>
      <c r="DI36" s="73"/>
      <c r="DJ36" s="72" t="s">
        <v>2846</v>
      </c>
      <c r="DK36" s="15">
        <f>C36+J36+Q36+X36+AE36+AL36+AS36+AZ36+BG36+BN36+BU36+CB36+CI36+CP36+CW36+DD36</f>
        <v>709126555.30000007</v>
      </c>
      <c r="DL36" s="15">
        <f t="shared" ref="DL36:DP38" si="47">D36+K36+R36+Y36+AF36+AM36+AT36+BA36+BH36+BO36+BV36+CC36+CJ36+CQ36+CX36+DE36</f>
        <v>0</v>
      </c>
      <c r="DM36" s="15">
        <f t="shared" si="47"/>
        <v>0</v>
      </c>
      <c r="DN36" s="15">
        <f t="shared" si="47"/>
        <v>755044273.7700001</v>
      </c>
      <c r="DO36" s="15">
        <f t="shared" si="47"/>
        <v>755044273.76999998</v>
      </c>
      <c r="DP36" s="15">
        <f t="shared" si="47"/>
        <v>0</v>
      </c>
      <c r="DQ36" s="15"/>
    </row>
    <row r="37" spans="1:121" s="50" customFormat="1" ht="15" x14ac:dyDescent="0.25">
      <c r="A37" s="15" t="s">
        <v>2878</v>
      </c>
      <c r="B37" s="55" t="s">
        <v>2910</v>
      </c>
      <c r="C37" s="68">
        <v>474932830.10000002</v>
      </c>
      <c r="D37" s="68">
        <v>0</v>
      </c>
      <c r="E37" s="68">
        <v>0</v>
      </c>
      <c r="F37" s="68">
        <v>434866974.88</v>
      </c>
      <c r="G37" s="68">
        <v>434866974.88</v>
      </c>
      <c r="H37" s="73"/>
      <c r="I37" s="72" t="s">
        <v>2846</v>
      </c>
      <c r="J37" s="68">
        <v>68134323.629999995</v>
      </c>
      <c r="K37" s="68">
        <v>0</v>
      </c>
      <c r="L37" s="68">
        <v>0</v>
      </c>
      <c r="M37" s="68">
        <v>73005816.780000001</v>
      </c>
      <c r="N37" s="68">
        <v>73005816.780000001</v>
      </c>
      <c r="O37" s="73"/>
      <c r="P37" s="72" t="s">
        <v>2846</v>
      </c>
      <c r="Q37" s="68">
        <v>18888400.52</v>
      </c>
      <c r="R37" s="68">
        <v>0</v>
      </c>
      <c r="S37" s="68">
        <v>0</v>
      </c>
      <c r="T37" s="68">
        <v>28042696.740000002</v>
      </c>
      <c r="U37" s="68">
        <v>28042696.739999998</v>
      </c>
      <c r="V37" s="73"/>
      <c r="W37" s="72" t="s">
        <v>2846</v>
      </c>
      <c r="X37" s="68">
        <v>13910139.16</v>
      </c>
      <c r="Y37" s="68">
        <v>0</v>
      </c>
      <c r="Z37" s="68">
        <v>0</v>
      </c>
      <c r="AA37" s="68">
        <v>17769417.650000002</v>
      </c>
      <c r="AB37" s="68">
        <v>17769417.649999999</v>
      </c>
      <c r="AC37" s="73"/>
      <c r="AD37" s="72" t="s">
        <v>2846</v>
      </c>
      <c r="AE37" s="68">
        <v>21700734.09</v>
      </c>
      <c r="AF37" s="68">
        <v>0</v>
      </c>
      <c r="AG37" s="68">
        <v>0</v>
      </c>
      <c r="AH37" s="68">
        <v>32039783.82</v>
      </c>
      <c r="AI37" s="68">
        <v>32039783.82</v>
      </c>
      <c r="AJ37" s="73"/>
      <c r="AK37" s="72" t="s">
        <v>2846</v>
      </c>
      <c r="AL37" s="68">
        <v>10838278.83</v>
      </c>
      <c r="AM37" s="68">
        <v>0</v>
      </c>
      <c r="AN37" s="68">
        <v>0</v>
      </c>
      <c r="AO37" s="68">
        <v>21402693.100000001</v>
      </c>
      <c r="AP37" s="68">
        <v>21402693.100000001</v>
      </c>
      <c r="AQ37" s="73"/>
      <c r="AR37" s="72" t="s">
        <v>2846</v>
      </c>
      <c r="AS37" s="68">
        <v>35987594.25</v>
      </c>
      <c r="AT37" s="68">
        <v>0</v>
      </c>
      <c r="AU37" s="68">
        <v>0</v>
      </c>
      <c r="AV37" s="68">
        <v>50670097.570000008</v>
      </c>
      <c r="AW37" s="68">
        <v>50670097.57</v>
      </c>
      <c r="AX37" s="73"/>
      <c r="AY37" s="72" t="s">
        <v>2846</v>
      </c>
      <c r="AZ37" s="68">
        <v>15452497.859999999</v>
      </c>
      <c r="BA37" s="68">
        <v>0</v>
      </c>
      <c r="BB37" s="68">
        <v>0</v>
      </c>
      <c r="BC37" s="68">
        <v>28273054.709999997</v>
      </c>
      <c r="BD37" s="68">
        <v>28273054.710000001</v>
      </c>
      <c r="BE37" s="73"/>
      <c r="BF37" s="72" t="s">
        <v>2846</v>
      </c>
      <c r="BG37" s="68">
        <v>21204884.41</v>
      </c>
      <c r="BH37" s="68">
        <v>0</v>
      </c>
      <c r="BI37" s="68">
        <v>0</v>
      </c>
      <c r="BJ37" s="68">
        <v>38181633.339999996</v>
      </c>
      <c r="BK37" s="68">
        <v>38181633.340000004</v>
      </c>
      <c r="BL37" s="73"/>
      <c r="BM37" s="72" t="s">
        <v>2846</v>
      </c>
      <c r="BN37" s="68">
        <v>14525347.52</v>
      </c>
      <c r="BO37" s="68">
        <v>0</v>
      </c>
      <c r="BP37" s="68">
        <v>0</v>
      </c>
      <c r="BQ37" s="68">
        <v>31674251.359999996</v>
      </c>
      <c r="BR37" s="68">
        <v>31674251.359999999</v>
      </c>
      <c r="BS37" s="73"/>
      <c r="BT37" s="72" t="s">
        <v>2846</v>
      </c>
      <c r="BU37" s="100">
        <v>13317861.49</v>
      </c>
      <c r="BV37" s="100">
        <v>0</v>
      </c>
      <c r="BW37" s="100">
        <v>0</v>
      </c>
      <c r="BX37" s="100">
        <v>24275303.969999999</v>
      </c>
      <c r="BY37" s="100">
        <v>24275303.969999999</v>
      </c>
      <c r="BZ37" s="101"/>
      <c r="CA37" s="97" t="s">
        <v>2846</v>
      </c>
      <c r="CB37" s="68">
        <v>55726154.899999999</v>
      </c>
      <c r="CC37" s="68">
        <v>0</v>
      </c>
      <c r="CD37" s="68">
        <v>0</v>
      </c>
      <c r="CE37" s="68">
        <v>75459109.229999989</v>
      </c>
      <c r="CF37" s="68">
        <v>75459109.230000004</v>
      </c>
      <c r="CG37" s="73"/>
      <c r="CH37" s="72" t="s">
        <v>2846</v>
      </c>
      <c r="CI37" s="68">
        <v>3304237.33</v>
      </c>
      <c r="CJ37" s="68">
        <v>0</v>
      </c>
      <c r="CK37" s="68">
        <v>0</v>
      </c>
      <c r="CL37" s="68">
        <v>16599067.98</v>
      </c>
      <c r="CM37" s="68">
        <v>16599067.98</v>
      </c>
      <c r="CN37" s="73"/>
      <c r="CO37" s="72" t="s">
        <v>2846</v>
      </c>
      <c r="CP37" s="68">
        <v>18720567.870000001</v>
      </c>
      <c r="CQ37" s="68">
        <v>0</v>
      </c>
      <c r="CR37" s="68">
        <v>0</v>
      </c>
      <c r="CS37" s="68">
        <v>22234923.550000001</v>
      </c>
      <c r="CT37" s="68">
        <v>22234923.550000001</v>
      </c>
      <c r="CU37" s="73"/>
      <c r="CV37" s="72" t="s">
        <v>2846</v>
      </c>
      <c r="CW37" s="68">
        <v>6626019.4100000001</v>
      </c>
      <c r="CX37" s="68">
        <v>0</v>
      </c>
      <c r="CY37" s="68">
        <v>0</v>
      </c>
      <c r="CZ37" s="68">
        <v>7615544.5600000005</v>
      </c>
      <c r="DA37" s="68">
        <v>7615544.5599999996</v>
      </c>
      <c r="DB37" s="73"/>
      <c r="DC37" s="72" t="s">
        <v>2846</v>
      </c>
      <c r="DD37" s="68">
        <v>7506013.9699999997</v>
      </c>
      <c r="DE37" s="68">
        <v>0</v>
      </c>
      <c r="DF37" s="68">
        <v>0</v>
      </c>
      <c r="DG37" s="68">
        <v>13843762.739999998</v>
      </c>
      <c r="DH37" s="68">
        <v>13843762.74</v>
      </c>
      <c r="DI37" s="73"/>
      <c r="DJ37" s="72" t="s">
        <v>2846</v>
      </c>
      <c r="DK37" s="15">
        <f>C37+J37+Q37+X37+AE37+AL37+AS37+AZ37+BG37+BN37+BU37+CB37+CI37+CP37+CW37+DD37</f>
        <v>800775885.34000003</v>
      </c>
      <c r="DL37" s="15">
        <f t="shared" si="47"/>
        <v>0</v>
      </c>
      <c r="DM37" s="15">
        <f t="shared" si="47"/>
        <v>0</v>
      </c>
      <c r="DN37" s="15">
        <f t="shared" si="47"/>
        <v>915954131.98000014</v>
      </c>
      <c r="DO37" s="15">
        <f t="shared" si="47"/>
        <v>915954131.98000014</v>
      </c>
      <c r="DP37" s="15">
        <f t="shared" si="47"/>
        <v>0</v>
      </c>
      <c r="DQ37" s="15"/>
    </row>
    <row r="38" spans="1:121" s="50" customFormat="1" ht="15" x14ac:dyDescent="0.25">
      <c r="A38" s="15" t="s">
        <v>2880</v>
      </c>
      <c r="B38" s="55" t="s">
        <v>2911</v>
      </c>
      <c r="C38" s="68">
        <v>-209490879.5</v>
      </c>
      <c r="D38" s="68">
        <v>0</v>
      </c>
      <c r="E38" s="68">
        <v>0</v>
      </c>
      <c r="F38" s="68">
        <v>-237164906.46000001</v>
      </c>
      <c r="G38" s="68">
        <v>-237164906.46000001</v>
      </c>
      <c r="H38" s="73"/>
      <c r="I38" s="72" t="s">
        <v>2846</v>
      </c>
      <c r="J38" s="68">
        <v>-135291553.27000001</v>
      </c>
      <c r="K38" s="68">
        <v>0</v>
      </c>
      <c r="L38" s="68">
        <v>0</v>
      </c>
      <c r="M38" s="68">
        <v>-151411487.17999998</v>
      </c>
      <c r="N38" s="68">
        <v>-151411487.18000001</v>
      </c>
      <c r="O38" s="73"/>
      <c r="P38" s="72" t="s">
        <v>2846</v>
      </c>
      <c r="Q38" s="68">
        <v>-26062300.309999999</v>
      </c>
      <c r="R38" s="68">
        <v>0</v>
      </c>
      <c r="S38" s="68">
        <v>0</v>
      </c>
      <c r="T38" s="68">
        <v>-28287197.939999998</v>
      </c>
      <c r="U38" s="68">
        <v>-28287197.940000001</v>
      </c>
      <c r="V38" s="73"/>
      <c r="W38" s="72" t="s">
        <v>2846</v>
      </c>
      <c r="X38" s="68">
        <v>-20125930.120000001</v>
      </c>
      <c r="Y38" s="68">
        <v>0</v>
      </c>
      <c r="Z38" s="68">
        <v>0</v>
      </c>
      <c r="AA38" s="68">
        <v>-16716732.680000002</v>
      </c>
      <c r="AB38" s="68">
        <v>-16716732.68</v>
      </c>
      <c r="AC38" s="73"/>
      <c r="AD38" s="72" t="s">
        <v>2846</v>
      </c>
      <c r="AE38" s="68">
        <v>-16650528.210000001</v>
      </c>
      <c r="AF38" s="68">
        <v>0</v>
      </c>
      <c r="AG38" s="68">
        <v>0</v>
      </c>
      <c r="AH38" s="68">
        <v>-19017151.210000001</v>
      </c>
      <c r="AI38" s="68">
        <v>-19017151.210000001</v>
      </c>
      <c r="AJ38" s="73"/>
      <c r="AK38" s="72" t="s">
        <v>2846</v>
      </c>
      <c r="AL38" s="68">
        <v>-14285073.449999999</v>
      </c>
      <c r="AM38" s="68">
        <v>0</v>
      </c>
      <c r="AN38" s="68">
        <v>0</v>
      </c>
      <c r="AO38" s="68">
        <v>-16745411.610000001</v>
      </c>
      <c r="AP38" s="68">
        <v>-16745411.609999999</v>
      </c>
      <c r="AQ38" s="73"/>
      <c r="AR38" s="72" t="s">
        <v>2846</v>
      </c>
      <c r="AS38" s="68">
        <v>-39647776.149999999</v>
      </c>
      <c r="AT38" s="68">
        <v>0</v>
      </c>
      <c r="AU38" s="68">
        <v>0</v>
      </c>
      <c r="AV38" s="68">
        <v>-47351645.480000019</v>
      </c>
      <c r="AW38" s="68">
        <v>-47351645.479999997</v>
      </c>
      <c r="AX38" s="73"/>
      <c r="AY38" s="72" t="s">
        <v>2846</v>
      </c>
      <c r="AZ38" s="68">
        <v>-28337276.789999999</v>
      </c>
      <c r="BA38" s="68">
        <v>0</v>
      </c>
      <c r="BB38" s="68">
        <v>0</v>
      </c>
      <c r="BC38" s="68">
        <v>-26616597.220000003</v>
      </c>
      <c r="BD38" s="68">
        <v>-26616597.219999999</v>
      </c>
      <c r="BE38" s="73"/>
      <c r="BF38" s="72" t="s">
        <v>2846</v>
      </c>
      <c r="BG38" s="68">
        <v>-22039625.600000001</v>
      </c>
      <c r="BH38" s="68">
        <v>0</v>
      </c>
      <c r="BI38" s="68">
        <v>0</v>
      </c>
      <c r="BJ38" s="68">
        <v>-31505212.940000001</v>
      </c>
      <c r="BK38" s="68">
        <v>-31505212.940000001</v>
      </c>
      <c r="BL38" s="73"/>
      <c r="BM38" s="72" t="s">
        <v>2846</v>
      </c>
      <c r="BN38" s="68">
        <v>-17281318.609999999</v>
      </c>
      <c r="BO38" s="68">
        <v>0</v>
      </c>
      <c r="BP38" s="68">
        <v>0</v>
      </c>
      <c r="BQ38" s="68">
        <v>-24744000.879999999</v>
      </c>
      <c r="BR38" s="68">
        <v>-24744000.879999999</v>
      </c>
      <c r="BS38" s="73"/>
      <c r="BT38" s="72" t="s">
        <v>2846</v>
      </c>
      <c r="BU38" s="100">
        <v>-14426963.949999999</v>
      </c>
      <c r="BV38" s="100">
        <v>0</v>
      </c>
      <c r="BW38" s="100">
        <v>0</v>
      </c>
      <c r="BX38" s="100">
        <v>-14192690.510000002</v>
      </c>
      <c r="BY38" s="100">
        <v>-14192690.51</v>
      </c>
      <c r="BZ38" s="101"/>
      <c r="CA38" s="97" t="s">
        <v>2846</v>
      </c>
      <c r="CB38" s="68">
        <v>-38218698.670000002</v>
      </c>
      <c r="CC38" s="68">
        <v>0</v>
      </c>
      <c r="CD38" s="68">
        <v>0</v>
      </c>
      <c r="CE38" s="68">
        <v>-47179091.010000005</v>
      </c>
      <c r="CF38" s="68">
        <v>-47179091.009999998</v>
      </c>
      <c r="CG38" s="73"/>
      <c r="CH38" s="72" t="s">
        <v>2846</v>
      </c>
      <c r="CI38" s="68">
        <v>-9842402.8800000008</v>
      </c>
      <c r="CJ38" s="68">
        <v>0</v>
      </c>
      <c r="CK38" s="68">
        <v>0</v>
      </c>
      <c r="CL38" s="68">
        <v>-12393852.539999999</v>
      </c>
      <c r="CM38" s="68">
        <v>-12393852.539999999</v>
      </c>
      <c r="CN38" s="73"/>
      <c r="CO38" s="72" t="s">
        <v>2846</v>
      </c>
      <c r="CP38" s="68">
        <v>-21518992.25</v>
      </c>
      <c r="CQ38" s="68">
        <v>0</v>
      </c>
      <c r="CR38" s="68">
        <v>0</v>
      </c>
      <c r="CS38" s="68">
        <v>-22876016.43</v>
      </c>
      <c r="CT38" s="68">
        <v>-22876016.43</v>
      </c>
      <c r="CU38" s="73"/>
      <c r="CV38" s="72" t="s">
        <v>2846</v>
      </c>
      <c r="CW38" s="68">
        <v>-11264841.359999999</v>
      </c>
      <c r="CX38" s="68">
        <v>0</v>
      </c>
      <c r="CY38" s="68">
        <v>0</v>
      </c>
      <c r="CZ38" s="68">
        <v>-14107458.199999999</v>
      </c>
      <c r="DA38" s="68">
        <v>-14107458.199999999</v>
      </c>
      <c r="DB38" s="73"/>
      <c r="DC38" s="72" t="s">
        <v>2846</v>
      </c>
      <c r="DD38" s="68">
        <v>-12913854.720000001</v>
      </c>
      <c r="DE38" s="68">
        <v>0</v>
      </c>
      <c r="DF38" s="68">
        <v>0</v>
      </c>
      <c r="DG38" s="68">
        <v>-11799283.51</v>
      </c>
      <c r="DH38" s="68">
        <v>-11799283.51</v>
      </c>
      <c r="DI38" s="73"/>
      <c r="DJ38" s="72" t="s">
        <v>2846</v>
      </c>
      <c r="DK38" s="15">
        <f>C38+J38+Q38+X38+AE38+AL38+AS38+AZ38+BG38+BN38+BU38+CB38+CI38+CP38+CW38+DD38</f>
        <v>-637398015.84000003</v>
      </c>
      <c r="DL38" s="15">
        <f t="shared" si="47"/>
        <v>0</v>
      </c>
      <c r="DM38" s="15">
        <f t="shared" si="47"/>
        <v>0</v>
      </c>
      <c r="DN38" s="15">
        <f t="shared" si="47"/>
        <v>-722108735.79999995</v>
      </c>
      <c r="DO38" s="15">
        <f t="shared" si="47"/>
        <v>-722108735.79999995</v>
      </c>
      <c r="DP38" s="15">
        <f t="shared" si="47"/>
        <v>0</v>
      </c>
      <c r="DQ38" s="15"/>
    </row>
    <row r="39" spans="1:121" x14ac:dyDescent="0.2">
      <c r="A39" s="74"/>
      <c r="B39" s="74" t="s">
        <v>2899</v>
      </c>
      <c r="C39" s="75">
        <f t="shared" ref="C39:AH39" si="48">+C37+C38</f>
        <v>265441950.60000002</v>
      </c>
      <c r="D39" s="75">
        <f t="shared" si="48"/>
        <v>0</v>
      </c>
      <c r="E39" s="75">
        <f t="shared" si="48"/>
        <v>0</v>
      </c>
      <c r="F39" s="75">
        <f t="shared" si="48"/>
        <v>197702068.41999999</v>
      </c>
      <c r="G39" s="75">
        <f t="shared" si="48"/>
        <v>197702068.41999999</v>
      </c>
      <c r="H39" s="75">
        <f t="shared" si="48"/>
        <v>0</v>
      </c>
      <c r="I39" s="75"/>
      <c r="J39" s="75">
        <f t="shared" si="48"/>
        <v>-67157229.640000015</v>
      </c>
      <c r="K39" s="75">
        <f t="shared" si="48"/>
        <v>0</v>
      </c>
      <c r="L39" s="75">
        <f t="shared" si="48"/>
        <v>0</v>
      </c>
      <c r="M39" s="75">
        <f t="shared" si="48"/>
        <v>-78405670.399999976</v>
      </c>
      <c r="N39" s="75">
        <f t="shared" si="48"/>
        <v>-78405670.400000006</v>
      </c>
      <c r="O39" s="75">
        <f t="shared" si="48"/>
        <v>0</v>
      </c>
      <c r="P39" s="75"/>
      <c r="Q39" s="75">
        <f t="shared" si="48"/>
        <v>-7173899.7899999991</v>
      </c>
      <c r="R39" s="75">
        <f t="shared" si="48"/>
        <v>0</v>
      </c>
      <c r="S39" s="75">
        <f t="shared" si="48"/>
        <v>0</v>
      </c>
      <c r="T39" s="75">
        <f t="shared" si="48"/>
        <v>-244501.19999999553</v>
      </c>
      <c r="U39" s="75">
        <f t="shared" si="48"/>
        <v>-244501.20000000298</v>
      </c>
      <c r="V39" s="75">
        <f t="shared" si="48"/>
        <v>0</v>
      </c>
      <c r="W39" s="75"/>
      <c r="X39" s="75">
        <f t="shared" si="48"/>
        <v>-6215790.9600000009</v>
      </c>
      <c r="Y39" s="75">
        <f t="shared" si="48"/>
        <v>0</v>
      </c>
      <c r="Z39" s="75">
        <f t="shared" si="48"/>
        <v>0</v>
      </c>
      <c r="AA39" s="75">
        <f t="shared" si="48"/>
        <v>1052684.9700000007</v>
      </c>
      <c r="AB39" s="75">
        <f t="shared" si="48"/>
        <v>1052684.9699999988</v>
      </c>
      <c r="AC39" s="75">
        <f t="shared" si="48"/>
        <v>0</v>
      </c>
      <c r="AD39" s="75"/>
      <c r="AE39" s="75">
        <f t="shared" si="48"/>
        <v>5050205.879999999</v>
      </c>
      <c r="AF39" s="75">
        <f t="shared" si="48"/>
        <v>0</v>
      </c>
      <c r="AG39" s="75">
        <f t="shared" si="48"/>
        <v>0</v>
      </c>
      <c r="AH39" s="75">
        <f t="shared" si="48"/>
        <v>13022632.609999999</v>
      </c>
      <c r="AI39" s="75">
        <f t="shared" ref="AI39:BL39" si="49">+AI37+AI38</f>
        <v>13022632.609999999</v>
      </c>
      <c r="AJ39" s="75">
        <f t="shared" si="49"/>
        <v>0</v>
      </c>
      <c r="AK39" s="75"/>
      <c r="AL39" s="75">
        <f t="shared" si="49"/>
        <v>-3446794.6199999992</v>
      </c>
      <c r="AM39" s="75">
        <f t="shared" si="49"/>
        <v>0</v>
      </c>
      <c r="AN39" s="75">
        <f t="shared" si="49"/>
        <v>0</v>
      </c>
      <c r="AO39" s="75">
        <f t="shared" si="49"/>
        <v>4657281.49</v>
      </c>
      <c r="AP39" s="75">
        <f t="shared" si="49"/>
        <v>4657281.4900000021</v>
      </c>
      <c r="AQ39" s="75">
        <f t="shared" si="49"/>
        <v>0</v>
      </c>
      <c r="AR39" s="75"/>
      <c r="AS39" s="75">
        <f t="shared" si="49"/>
        <v>-3660181.8999999985</v>
      </c>
      <c r="AT39" s="75">
        <f t="shared" si="49"/>
        <v>0</v>
      </c>
      <c r="AU39" s="75">
        <f t="shared" si="49"/>
        <v>0</v>
      </c>
      <c r="AV39" s="75">
        <f t="shared" si="49"/>
        <v>3318452.0899999887</v>
      </c>
      <c r="AW39" s="75">
        <f t="shared" si="49"/>
        <v>3318452.0900000036</v>
      </c>
      <c r="AX39" s="75">
        <f t="shared" si="49"/>
        <v>0</v>
      </c>
      <c r="AY39" s="75"/>
      <c r="AZ39" s="75">
        <f t="shared" si="49"/>
        <v>-12884778.93</v>
      </c>
      <c r="BA39" s="75">
        <f t="shared" si="49"/>
        <v>0</v>
      </c>
      <c r="BB39" s="75">
        <f t="shared" si="49"/>
        <v>0</v>
      </c>
      <c r="BC39" s="75">
        <f t="shared" si="49"/>
        <v>1656457.4899999946</v>
      </c>
      <c r="BD39" s="75">
        <f t="shared" si="49"/>
        <v>1656457.4900000021</v>
      </c>
      <c r="BE39" s="75">
        <f t="shared" si="49"/>
        <v>0</v>
      </c>
      <c r="BF39" s="75"/>
      <c r="BG39" s="75">
        <f t="shared" si="49"/>
        <v>-834741.19000000134</v>
      </c>
      <c r="BH39" s="75">
        <f t="shared" si="49"/>
        <v>0</v>
      </c>
      <c r="BI39" s="75">
        <f t="shared" si="49"/>
        <v>0</v>
      </c>
      <c r="BJ39" s="75">
        <f t="shared" si="49"/>
        <v>6676420.3999999948</v>
      </c>
      <c r="BK39" s="75">
        <f t="shared" si="49"/>
        <v>6676420.4000000022</v>
      </c>
      <c r="BL39" s="75">
        <f t="shared" si="49"/>
        <v>0</v>
      </c>
      <c r="BM39" s="75"/>
      <c r="BN39" s="75">
        <f>+BN37+BN38</f>
        <v>-2755971.09</v>
      </c>
      <c r="BO39" s="75">
        <f t="shared" ref="BO39:CT39" si="50">+BO37+BO38</f>
        <v>0</v>
      </c>
      <c r="BP39" s="75">
        <f t="shared" si="50"/>
        <v>0</v>
      </c>
      <c r="BQ39" s="75">
        <f>+BQ37+BQ38</f>
        <v>6930250.4799999967</v>
      </c>
      <c r="BR39" s="75">
        <f t="shared" si="50"/>
        <v>6930250.4800000004</v>
      </c>
      <c r="BS39" s="75">
        <f t="shared" si="50"/>
        <v>0</v>
      </c>
      <c r="BT39" s="75"/>
      <c r="BU39" s="75">
        <f t="shared" si="50"/>
        <v>-1109102.459999999</v>
      </c>
      <c r="BV39" s="75">
        <f t="shared" si="50"/>
        <v>0</v>
      </c>
      <c r="BW39" s="75">
        <f t="shared" si="50"/>
        <v>0</v>
      </c>
      <c r="BX39" s="75">
        <f t="shared" si="50"/>
        <v>10082613.459999997</v>
      </c>
      <c r="BY39" s="75">
        <f t="shared" si="50"/>
        <v>10082613.459999999</v>
      </c>
      <c r="BZ39" s="75">
        <f t="shared" si="50"/>
        <v>0</v>
      </c>
      <c r="CA39" s="75"/>
      <c r="CB39" s="75">
        <f t="shared" si="50"/>
        <v>17507456.229999997</v>
      </c>
      <c r="CC39" s="75">
        <f t="shared" si="50"/>
        <v>0</v>
      </c>
      <c r="CD39" s="75">
        <f t="shared" si="50"/>
        <v>0</v>
      </c>
      <c r="CE39" s="75">
        <f t="shared" si="50"/>
        <v>28280018.219999984</v>
      </c>
      <c r="CF39" s="75">
        <f t="shared" si="50"/>
        <v>28280018.220000006</v>
      </c>
      <c r="CG39" s="75">
        <f t="shared" si="50"/>
        <v>0</v>
      </c>
      <c r="CH39" s="75"/>
      <c r="CI39" s="75">
        <f t="shared" si="50"/>
        <v>-6538165.5500000007</v>
      </c>
      <c r="CJ39" s="75">
        <f t="shared" si="50"/>
        <v>0</v>
      </c>
      <c r="CK39" s="75">
        <f t="shared" si="50"/>
        <v>0</v>
      </c>
      <c r="CL39" s="75">
        <f t="shared" si="50"/>
        <v>4205215.4400000013</v>
      </c>
      <c r="CM39" s="75">
        <f t="shared" si="50"/>
        <v>4205215.4400000013</v>
      </c>
      <c r="CN39" s="75">
        <f t="shared" si="50"/>
        <v>0</v>
      </c>
      <c r="CO39" s="75"/>
      <c r="CP39" s="75">
        <f t="shared" si="50"/>
        <v>-2798424.379999999</v>
      </c>
      <c r="CQ39" s="75">
        <f t="shared" si="50"/>
        <v>0</v>
      </c>
      <c r="CR39" s="75">
        <f t="shared" si="50"/>
        <v>0</v>
      </c>
      <c r="CS39" s="75">
        <f t="shared" si="50"/>
        <v>-641092.87999999896</v>
      </c>
      <c r="CT39" s="75">
        <f t="shared" si="50"/>
        <v>-641092.87999999896</v>
      </c>
      <c r="CU39" s="75">
        <f t="shared" ref="CU39:DQ39" si="51">+CU37+CU38</f>
        <v>0</v>
      </c>
      <c r="CV39" s="75"/>
      <c r="CW39" s="75">
        <f t="shared" si="51"/>
        <v>-4638821.9499999993</v>
      </c>
      <c r="CX39" s="75">
        <f t="shared" si="51"/>
        <v>0</v>
      </c>
      <c r="CY39" s="75">
        <f t="shared" si="51"/>
        <v>0</v>
      </c>
      <c r="CZ39" s="75">
        <f t="shared" si="51"/>
        <v>-6491913.6399999987</v>
      </c>
      <c r="DA39" s="75">
        <f t="shared" si="51"/>
        <v>-6491913.6399999997</v>
      </c>
      <c r="DB39" s="75">
        <f t="shared" si="51"/>
        <v>0</v>
      </c>
      <c r="DC39" s="75"/>
      <c r="DD39" s="75">
        <f t="shared" si="51"/>
        <v>-5407840.7500000009</v>
      </c>
      <c r="DE39" s="75">
        <f t="shared" si="51"/>
        <v>0</v>
      </c>
      <c r="DF39" s="75">
        <f t="shared" si="51"/>
        <v>0</v>
      </c>
      <c r="DG39" s="75">
        <f t="shared" si="51"/>
        <v>2044479.2299999986</v>
      </c>
      <c r="DH39" s="75">
        <f t="shared" si="51"/>
        <v>2044479.2300000004</v>
      </c>
      <c r="DI39" s="75">
        <f t="shared" si="51"/>
        <v>0</v>
      </c>
      <c r="DJ39" s="75"/>
      <c r="DK39" s="75">
        <f t="shared" si="51"/>
        <v>163377869.5</v>
      </c>
      <c r="DL39" s="75">
        <f t="shared" si="51"/>
        <v>0</v>
      </c>
      <c r="DM39" s="75">
        <f t="shared" si="51"/>
        <v>0</v>
      </c>
      <c r="DN39" s="75">
        <f t="shared" si="51"/>
        <v>193845396.18000019</v>
      </c>
      <c r="DO39" s="75">
        <f t="shared" si="51"/>
        <v>193845396.18000019</v>
      </c>
      <c r="DP39" s="75">
        <f t="shared" si="51"/>
        <v>0</v>
      </c>
      <c r="DQ39" s="75">
        <f t="shared" si="51"/>
        <v>0</v>
      </c>
    </row>
    <row r="40" spans="1:121" x14ac:dyDescent="0.2">
      <c r="D40" s="11"/>
      <c r="E40" s="11"/>
      <c r="F40" s="11"/>
      <c r="G40" s="11"/>
      <c r="H40" s="11"/>
      <c r="I40" s="11"/>
      <c r="J40" s="11"/>
      <c r="K40" s="11"/>
      <c r="L40" s="11"/>
    </row>
    <row r="41" spans="1:121" hidden="1" x14ac:dyDescent="0.2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>
        <f t="shared" ref="AZ41:CE41" si="52">SUM(AZ5:AZ13)</f>
        <v>82241591.579999998</v>
      </c>
      <c r="BA41" s="47">
        <f t="shared" si="52"/>
        <v>86057500</v>
      </c>
      <c r="BB41" s="47">
        <f t="shared" si="52"/>
        <v>35857291.666666672</v>
      </c>
      <c r="BC41" s="47">
        <f t="shared" si="52"/>
        <v>46959083.730000004</v>
      </c>
      <c r="BD41" s="47">
        <f t="shared" si="52"/>
        <v>11101792.063333333</v>
      </c>
      <c r="BE41" s="47">
        <f t="shared" si="52"/>
        <v>47.97678432893612</v>
      </c>
      <c r="BF41" s="47">
        <f t="shared" si="52"/>
        <v>0</v>
      </c>
      <c r="BG41" s="47">
        <f t="shared" si="52"/>
        <v>87995423.329999998</v>
      </c>
      <c r="BH41" s="47">
        <f t="shared" si="52"/>
        <v>87096232.670000002</v>
      </c>
      <c r="BI41" s="47">
        <f t="shared" si="52"/>
        <v>36290096.94583334</v>
      </c>
      <c r="BJ41" s="47">
        <f t="shared" si="52"/>
        <v>45168129.030000001</v>
      </c>
      <c r="BK41" s="47">
        <f t="shared" si="52"/>
        <v>8878032.0841666684</v>
      </c>
      <c r="BL41" s="47">
        <f t="shared" si="52"/>
        <v>-75.858265842079362</v>
      </c>
      <c r="BM41" s="47">
        <f t="shared" si="52"/>
        <v>0</v>
      </c>
      <c r="BN41" s="47">
        <f t="shared" si="52"/>
        <v>88141030.529999986</v>
      </c>
      <c r="BO41" s="47">
        <f t="shared" si="52"/>
        <v>82550000</v>
      </c>
      <c r="BP41" s="47">
        <f t="shared" si="52"/>
        <v>34395833.333333336</v>
      </c>
      <c r="BQ41" s="47">
        <f t="shared" si="52"/>
        <v>45588348.740000002</v>
      </c>
      <c r="BR41" s="47">
        <f t="shared" si="52"/>
        <v>11192515.406666666</v>
      </c>
      <c r="BS41" s="47">
        <f t="shared" si="52"/>
        <v>65.945964543901667</v>
      </c>
      <c r="BT41" s="47">
        <f t="shared" si="52"/>
        <v>0</v>
      </c>
      <c r="BU41" s="47">
        <f t="shared" si="52"/>
        <v>85175774.069999993</v>
      </c>
      <c r="BV41" s="47">
        <f t="shared" si="52"/>
        <v>83136000</v>
      </c>
      <c r="BW41" s="47">
        <f t="shared" si="52"/>
        <v>34640000</v>
      </c>
      <c r="BX41" s="47">
        <f t="shared" si="52"/>
        <v>48758038.649999999</v>
      </c>
      <c r="BY41" s="47">
        <f t="shared" si="52"/>
        <v>14118038.649999999</v>
      </c>
      <c r="BZ41" s="47">
        <f t="shared" si="52"/>
        <v>495.81425360935253</v>
      </c>
      <c r="CA41" s="47">
        <f t="shared" si="52"/>
        <v>0</v>
      </c>
      <c r="CB41" s="47">
        <f t="shared" si="52"/>
        <v>144887918.65000001</v>
      </c>
      <c r="CC41" s="47">
        <f t="shared" si="52"/>
        <v>136541391.12</v>
      </c>
      <c r="CD41" s="47">
        <f t="shared" si="52"/>
        <v>56892246.300000004</v>
      </c>
      <c r="CE41" s="47">
        <f t="shared" si="52"/>
        <v>74571764.679999992</v>
      </c>
      <c r="CF41" s="47">
        <f t="shared" ref="CF41:DP41" si="53">SUM(CF5:CF13)</f>
        <v>17679518.379999995</v>
      </c>
      <c r="CG41" s="47">
        <f t="shared" si="53"/>
        <v>35.570868152961687</v>
      </c>
      <c r="CH41" s="47">
        <f t="shared" si="53"/>
        <v>0</v>
      </c>
      <c r="CI41" s="47">
        <f t="shared" si="53"/>
        <v>40768172.600000001</v>
      </c>
      <c r="CJ41" s="47">
        <f t="shared" si="53"/>
        <v>42786000</v>
      </c>
      <c r="CK41" s="47">
        <f t="shared" si="53"/>
        <v>17827500</v>
      </c>
      <c r="CL41" s="47">
        <f t="shared" si="53"/>
        <v>26772986.640000001</v>
      </c>
      <c r="CM41" s="47">
        <f t="shared" si="53"/>
        <v>8945486.6400000025</v>
      </c>
      <c r="CN41" s="47">
        <f t="shared" si="53"/>
        <v>150.89314414059666</v>
      </c>
      <c r="CO41" s="47">
        <f t="shared" si="53"/>
        <v>0</v>
      </c>
      <c r="CP41" s="47">
        <f t="shared" si="53"/>
        <v>107052018.68000001</v>
      </c>
      <c r="CQ41" s="47">
        <f t="shared" si="53"/>
        <v>111350264.72</v>
      </c>
      <c r="CR41" s="47">
        <f t="shared" si="53"/>
        <v>46395943.633333333</v>
      </c>
      <c r="CS41" s="47">
        <f t="shared" si="53"/>
        <v>54628275.93</v>
      </c>
      <c r="CT41" s="47">
        <f t="shared" si="53"/>
        <v>8232332.2966666697</v>
      </c>
      <c r="CU41" s="47">
        <f t="shared" si="53"/>
        <v>-47.707662361411437</v>
      </c>
      <c r="CV41" s="47">
        <f t="shared" si="53"/>
        <v>0</v>
      </c>
      <c r="CW41" s="47">
        <f t="shared" si="53"/>
        <v>51213015.960000008</v>
      </c>
      <c r="CX41" s="47">
        <f t="shared" si="53"/>
        <v>49429481</v>
      </c>
      <c r="CY41" s="47">
        <f t="shared" si="53"/>
        <v>20595617.083333332</v>
      </c>
      <c r="CZ41" s="47">
        <f t="shared" si="53"/>
        <v>26208115.849999998</v>
      </c>
      <c r="DA41" s="47">
        <f t="shared" si="53"/>
        <v>5612498.7666666666</v>
      </c>
      <c r="DB41" s="47">
        <f t="shared" si="53"/>
        <v>56.555238101277446</v>
      </c>
      <c r="DC41" s="47">
        <f t="shared" si="53"/>
        <v>0</v>
      </c>
      <c r="DD41" s="47">
        <f t="shared" si="53"/>
        <v>48702532.980000004</v>
      </c>
      <c r="DE41" s="47">
        <f t="shared" si="53"/>
        <v>52460500</v>
      </c>
      <c r="DF41" s="47">
        <f t="shared" si="53"/>
        <v>21858541.666666668</v>
      </c>
      <c r="DG41" s="47">
        <f t="shared" si="53"/>
        <v>27236784.939999998</v>
      </c>
      <c r="DH41" s="47">
        <f t="shared" si="53"/>
        <v>5378243.2733333325</v>
      </c>
      <c r="DI41" s="47">
        <f t="shared" si="53"/>
        <v>929.82077036554278</v>
      </c>
      <c r="DJ41" s="47">
        <f t="shared" si="53"/>
        <v>0</v>
      </c>
      <c r="DK41" s="47">
        <f t="shared" si="53"/>
        <v>2917945231.7799997</v>
      </c>
      <c r="DL41" s="47">
        <f t="shared" si="53"/>
        <v>2998656168.0500002</v>
      </c>
      <c r="DM41" s="47">
        <f t="shared" si="53"/>
        <v>1336891518.7125001</v>
      </c>
      <c r="DN41" s="47">
        <f t="shared" si="53"/>
        <v>1479115091.04</v>
      </c>
      <c r="DO41" s="47">
        <f t="shared" si="53"/>
        <v>142223572.32750028</v>
      </c>
      <c r="DP41" s="47">
        <f t="shared" si="53"/>
        <v>-42.677574548102776</v>
      </c>
    </row>
    <row r="42" spans="1:121" hidden="1" x14ac:dyDescent="0.2"/>
    <row r="43" spans="1:121" hidden="1" x14ac:dyDescent="0.2"/>
    <row r="44" spans="1:121" hidden="1" x14ac:dyDescent="0.2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>
        <f t="shared" ref="AZ44:CE44" si="54">SUM(AZ17:AZ30)</f>
        <v>82922062.800000012</v>
      </c>
      <c r="BA44" s="18">
        <f t="shared" si="54"/>
        <v>88081123.479999989</v>
      </c>
      <c r="BB44" s="18">
        <f t="shared" si="54"/>
        <v>36700468.116666667</v>
      </c>
      <c r="BC44" s="18">
        <f t="shared" si="54"/>
        <v>30936947.18</v>
      </c>
      <c r="BD44" s="18">
        <f t="shared" si="54"/>
        <v>-5763520.9366666675</v>
      </c>
      <c r="BE44" s="18">
        <f t="shared" si="54"/>
        <v>-214.13452146028095</v>
      </c>
      <c r="BF44" s="18">
        <f t="shared" si="54"/>
        <v>0</v>
      </c>
      <c r="BG44" s="18">
        <f t="shared" si="54"/>
        <v>86450673.719999999</v>
      </c>
      <c r="BH44" s="18">
        <f t="shared" si="54"/>
        <v>89124518.430000007</v>
      </c>
      <c r="BI44" s="18">
        <f t="shared" si="54"/>
        <v>37135216.012500003</v>
      </c>
      <c r="BJ44" s="18">
        <f t="shared" si="54"/>
        <v>35187792.559999995</v>
      </c>
      <c r="BK44" s="18">
        <f t="shared" si="54"/>
        <v>-1947423.4525000001</v>
      </c>
      <c r="BL44" s="18">
        <f t="shared" si="54"/>
        <v>-81.719488492951797</v>
      </c>
      <c r="BM44" s="18">
        <f t="shared" si="54"/>
        <v>0</v>
      </c>
      <c r="BN44" s="18">
        <f t="shared" si="54"/>
        <v>83040911.569999993</v>
      </c>
      <c r="BO44" s="18">
        <f t="shared" si="54"/>
        <v>84000000</v>
      </c>
      <c r="BP44" s="18">
        <f t="shared" si="54"/>
        <v>35000000</v>
      </c>
      <c r="BQ44" s="18">
        <f t="shared" si="54"/>
        <v>33642715</v>
      </c>
      <c r="BR44" s="18">
        <f t="shared" si="54"/>
        <v>-1357285.0000000007</v>
      </c>
      <c r="BS44" s="18">
        <f t="shared" si="54"/>
        <v>-129.12333964163574</v>
      </c>
      <c r="BT44" s="18">
        <f t="shared" si="54"/>
        <v>0</v>
      </c>
      <c r="BU44" s="18">
        <f t="shared" si="54"/>
        <v>82727652.540000007</v>
      </c>
      <c r="BV44" s="18">
        <f t="shared" si="54"/>
        <v>86937600</v>
      </c>
      <c r="BW44" s="18">
        <f t="shared" si="54"/>
        <v>36224000</v>
      </c>
      <c r="BX44" s="18">
        <f t="shared" si="54"/>
        <v>34171854.079999991</v>
      </c>
      <c r="BY44" s="18">
        <f t="shared" si="54"/>
        <v>-2052145.92</v>
      </c>
      <c r="BZ44" s="18">
        <f t="shared" si="54"/>
        <v>-52.269547229643855</v>
      </c>
      <c r="CA44" s="18">
        <f t="shared" si="54"/>
        <v>0</v>
      </c>
      <c r="CB44" s="18">
        <f t="shared" si="54"/>
        <v>144224897.66999999</v>
      </c>
      <c r="CC44" s="18">
        <f t="shared" si="54"/>
        <v>143956113.47999999</v>
      </c>
      <c r="CD44" s="18">
        <f t="shared" si="54"/>
        <v>59981713.950000003</v>
      </c>
      <c r="CE44" s="18">
        <f t="shared" si="54"/>
        <v>67656235.310000002</v>
      </c>
      <c r="CF44" s="18">
        <f t="shared" ref="CF44:DK44" si="55">SUM(CF17:CF30)</f>
        <v>7674521.3599999994</v>
      </c>
      <c r="CG44" s="18">
        <f t="shared" si="55"/>
        <v>1498.8505845847953</v>
      </c>
      <c r="CH44" s="18">
        <f t="shared" si="55"/>
        <v>0</v>
      </c>
      <c r="CI44" s="18">
        <f t="shared" si="55"/>
        <v>45148271.180000007</v>
      </c>
      <c r="CJ44" s="18">
        <f t="shared" si="55"/>
        <v>46008000</v>
      </c>
      <c r="CK44" s="18">
        <f t="shared" si="55"/>
        <v>19170000</v>
      </c>
      <c r="CL44" s="18">
        <f t="shared" si="55"/>
        <v>18952365.210000001</v>
      </c>
      <c r="CM44" s="18">
        <f t="shared" si="55"/>
        <v>-217634.79000000015</v>
      </c>
      <c r="CN44" s="18">
        <f t="shared" si="55"/>
        <v>-34.047956698613007</v>
      </c>
      <c r="CO44" s="18">
        <f t="shared" si="55"/>
        <v>0</v>
      </c>
      <c r="CP44" s="18">
        <f t="shared" si="55"/>
        <v>102856887.25</v>
      </c>
      <c r="CQ44" s="18">
        <f t="shared" si="55"/>
        <v>112777202.08</v>
      </c>
      <c r="CR44" s="18">
        <f t="shared" si="55"/>
        <v>46990500.86666666</v>
      </c>
      <c r="CS44" s="18">
        <f t="shared" si="55"/>
        <v>44113965.329999998</v>
      </c>
      <c r="CT44" s="18">
        <f t="shared" si="55"/>
        <v>-2876535.5366666662</v>
      </c>
      <c r="CU44" s="18">
        <f t="shared" si="55"/>
        <v>-136.24765740839013</v>
      </c>
      <c r="CV44" s="18">
        <f t="shared" si="55"/>
        <v>0</v>
      </c>
      <c r="CW44" s="18">
        <f t="shared" si="55"/>
        <v>53999044.609999999</v>
      </c>
      <c r="CX44" s="18">
        <f t="shared" si="55"/>
        <v>52490473.240000002</v>
      </c>
      <c r="CY44" s="18">
        <f t="shared" si="55"/>
        <v>21871030.516666669</v>
      </c>
      <c r="CZ44" s="18">
        <f t="shared" si="55"/>
        <v>22183129.379999999</v>
      </c>
      <c r="DA44" s="18">
        <f t="shared" si="55"/>
        <v>312098.8633333334</v>
      </c>
      <c r="DB44" s="18">
        <f t="shared" si="55"/>
        <v>373.82183648804528</v>
      </c>
      <c r="DC44" s="18">
        <f t="shared" si="55"/>
        <v>0</v>
      </c>
      <c r="DD44" s="18">
        <f t="shared" si="55"/>
        <v>54564813.079999998</v>
      </c>
      <c r="DE44" s="18">
        <f t="shared" si="55"/>
        <v>56782800</v>
      </c>
      <c r="DF44" s="18">
        <f t="shared" si="55"/>
        <v>23659500</v>
      </c>
      <c r="DG44" s="18">
        <f t="shared" si="55"/>
        <v>24010763.989999995</v>
      </c>
      <c r="DH44" s="18">
        <f t="shared" si="55"/>
        <v>351263.99</v>
      </c>
      <c r="DI44" s="18">
        <f t="shared" si="55"/>
        <v>21.969994312997905</v>
      </c>
      <c r="DJ44" s="18">
        <f t="shared" si="55"/>
        <v>0</v>
      </c>
      <c r="DK44" s="18">
        <f t="shared" si="55"/>
        <v>3070526260.3099999</v>
      </c>
      <c r="DL44" s="18">
        <f t="shared" ref="DL44:DQ44" si="56">SUM(DL17:DL30)</f>
        <v>3351016125.27</v>
      </c>
      <c r="DM44" s="18">
        <f t="shared" si="56"/>
        <v>1399381718.8625</v>
      </c>
      <c r="DN44" s="18">
        <f t="shared" si="56"/>
        <v>1397878991.2600002</v>
      </c>
      <c r="DO44" s="18">
        <f t="shared" si="56"/>
        <v>-1502727.6025000392</v>
      </c>
      <c r="DP44" s="18">
        <f t="shared" si="56"/>
        <v>46.355840836725513</v>
      </c>
      <c r="DQ44" s="18">
        <f t="shared" si="56"/>
        <v>0</v>
      </c>
    </row>
    <row r="45" spans="1:121" hidden="1" x14ac:dyDescent="0.2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>
        <f t="shared" ref="AZ45:CE45" si="57">+AZ44-AZ28</f>
        <v>81276298.88000001</v>
      </c>
      <c r="BA45" s="48">
        <f t="shared" si="57"/>
        <v>86301623.479999989</v>
      </c>
      <c r="BB45" s="48">
        <f t="shared" si="57"/>
        <v>35959009.783333331</v>
      </c>
      <c r="BC45" s="48">
        <f t="shared" si="57"/>
        <v>30188200.27</v>
      </c>
      <c r="BD45" s="48">
        <f t="shared" si="57"/>
        <v>-5770809.5133333346</v>
      </c>
      <c r="BE45" s="48">
        <f t="shared" si="57"/>
        <v>-215.11752702364146</v>
      </c>
      <c r="BF45" s="48" t="e">
        <f t="shared" si="57"/>
        <v>#VALUE!</v>
      </c>
      <c r="BG45" s="48">
        <f t="shared" si="57"/>
        <v>81166197.489999995</v>
      </c>
      <c r="BH45" s="48">
        <f t="shared" si="57"/>
        <v>83527797.38000001</v>
      </c>
      <c r="BI45" s="48">
        <f t="shared" si="57"/>
        <v>34803248.908333339</v>
      </c>
      <c r="BJ45" s="48">
        <f t="shared" si="57"/>
        <v>32896415.359999996</v>
      </c>
      <c r="BK45" s="48">
        <f t="shared" si="57"/>
        <v>-1906833.5483333336</v>
      </c>
      <c r="BL45" s="48">
        <f t="shared" si="57"/>
        <v>-79.978902011515487</v>
      </c>
      <c r="BM45" s="48" t="e">
        <f t="shared" si="57"/>
        <v>#VALUE!</v>
      </c>
      <c r="BN45" s="48">
        <f t="shared" si="57"/>
        <v>80126084.75</v>
      </c>
      <c r="BO45" s="48">
        <f t="shared" si="57"/>
        <v>81000000</v>
      </c>
      <c r="BP45" s="48">
        <f t="shared" si="57"/>
        <v>33750000</v>
      </c>
      <c r="BQ45" s="48">
        <f t="shared" si="57"/>
        <v>32501425.100000001</v>
      </c>
      <c r="BR45" s="48">
        <f t="shared" si="57"/>
        <v>-1248574.9000000006</v>
      </c>
      <c r="BS45" s="48">
        <f t="shared" si="57"/>
        <v>-120.42653164163573</v>
      </c>
      <c r="BT45" s="48" t="e">
        <f t="shared" si="57"/>
        <v>#VALUE!</v>
      </c>
      <c r="BU45" s="48">
        <f t="shared" si="57"/>
        <v>79094125.5</v>
      </c>
      <c r="BV45" s="48">
        <f t="shared" si="57"/>
        <v>83399000</v>
      </c>
      <c r="BW45" s="48">
        <f t="shared" si="57"/>
        <v>34749583.333333336</v>
      </c>
      <c r="BX45" s="48">
        <f t="shared" si="57"/>
        <v>32263975.409999993</v>
      </c>
      <c r="BY45" s="48">
        <f t="shared" si="57"/>
        <v>-2485607.9233333333</v>
      </c>
      <c r="BZ45" s="48">
        <f t="shared" si="57"/>
        <v>-81.668428369077532</v>
      </c>
      <c r="CA45" s="48" t="e">
        <f t="shared" si="57"/>
        <v>#VALUE!</v>
      </c>
      <c r="CB45" s="48">
        <f t="shared" si="57"/>
        <v>128775377.95999998</v>
      </c>
      <c r="CC45" s="48">
        <f t="shared" si="57"/>
        <v>129060632.75999999</v>
      </c>
      <c r="CD45" s="48">
        <f t="shared" si="57"/>
        <v>53775263.650000006</v>
      </c>
      <c r="CE45" s="48">
        <f t="shared" si="57"/>
        <v>58924474.630000003</v>
      </c>
      <c r="CF45" s="48">
        <f t="shared" ref="CF45:DK45" si="58">+CF44-CF28</f>
        <v>5149210.9799999995</v>
      </c>
      <c r="CG45" s="48">
        <f t="shared" si="58"/>
        <v>1458.1621031189886</v>
      </c>
      <c r="CH45" s="48" t="e">
        <f t="shared" si="58"/>
        <v>#VALUE!</v>
      </c>
      <c r="CI45" s="48">
        <f t="shared" si="58"/>
        <v>42312662.81000001</v>
      </c>
      <c r="CJ45" s="48">
        <f t="shared" si="58"/>
        <v>42922000</v>
      </c>
      <c r="CK45" s="48">
        <f t="shared" si="58"/>
        <v>17884166.666666668</v>
      </c>
      <c r="CL45" s="48">
        <f t="shared" si="58"/>
        <v>17728347.060000002</v>
      </c>
      <c r="CM45" s="48">
        <f t="shared" si="58"/>
        <v>-155819.60666666683</v>
      </c>
      <c r="CN45" s="48">
        <f t="shared" si="58"/>
        <v>-29.240554235878072</v>
      </c>
      <c r="CO45" s="48" t="e">
        <f t="shared" si="58"/>
        <v>#VALUE!</v>
      </c>
      <c r="CP45" s="48">
        <f t="shared" si="58"/>
        <v>98460966</v>
      </c>
      <c r="CQ45" s="48">
        <f t="shared" si="58"/>
        <v>108259811.95999999</v>
      </c>
      <c r="CR45" s="48">
        <f t="shared" si="58"/>
        <v>45108254.983333327</v>
      </c>
      <c r="CS45" s="48">
        <f t="shared" si="58"/>
        <v>42443802.439999998</v>
      </c>
      <c r="CT45" s="48">
        <f t="shared" si="58"/>
        <v>-2664452.543333333</v>
      </c>
      <c r="CU45" s="48">
        <f t="shared" si="58"/>
        <v>-124.9801075515272</v>
      </c>
      <c r="CV45" s="48" t="e">
        <f t="shared" si="58"/>
        <v>#VALUE!</v>
      </c>
      <c r="CW45" s="48">
        <f t="shared" si="58"/>
        <v>49839156.210000001</v>
      </c>
      <c r="CX45" s="48">
        <f t="shared" si="58"/>
        <v>48337900</v>
      </c>
      <c r="CY45" s="48">
        <f t="shared" si="58"/>
        <v>20140791.666666668</v>
      </c>
      <c r="CZ45" s="48">
        <f t="shared" si="58"/>
        <v>20437513.93</v>
      </c>
      <c r="DA45" s="48">
        <f t="shared" si="58"/>
        <v>296722.26333333342</v>
      </c>
      <c r="DB45" s="48">
        <f t="shared" si="58"/>
        <v>372.93313837564307</v>
      </c>
      <c r="DC45" s="48" t="e">
        <f t="shared" si="58"/>
        <v>#VALUE!</v>
      </c>
      <c r="DD45" s="48">
        <f t="shared" si="58"/>
        <v>50892968.629999995</v>
      </c>
      <c r="DE45" s="48">
        <f t="shared" si="58"/>
        <v>52682800</v>
      </c>
      <c r="DF45" s="48">
        <f t="shared" si="58"/>
        <v>21951166.666666668</v>
      </c>
      <c r="DG45" s="48">
        <f t="shared" si="58"/>
        <v>22417013.569999993</v>
      </c>
      <c r="DH45" s="48">
        <f t="shared" si="58"/>
        <v>465846.90333333332</v>
      </c>
      <c r="DI45" s="48">
        <f t="shared" si="58"/>
        <v>28.677286800802783</v>
      </c>
      <c r="DJ45" s="48" t="e">
        <f t="shared" si="58"/>
        <v>#VALUE!</v>
      </c>
      <c r="DK45" s="48">
        <f t="shared" si="58"/>
        <v>2865175366.2399998</v>
      </c>
      <c r="DL45" s="48">
        <f t="shared" ref="DL45:DQ45" si="59">+DL44-DL28</f>
        <v>3152792857.5099998</v>
      </c>
      <c r="DM45" s="48">
        <f t="shared" si="59"/>
        <v>1302455357.2958333</v>
      </c>
      <c r="DN45" s="48">
        <f t="shared" si="59"/>
        <v>1301735327.3200002</v>
      </c>
      <c r="DO45" s="48">
        <f t="shared" si="59"/>
        <v>-720029.97583338898</v>
      </c>
      <c r="DP45" s="48">
        <f t="shared" si="59"/>
        <v>47.16335864097973</v>
      </c>
      <c r="DQ45" s="48" t="e">
        <f t="shared" si="59"/>
        <v>#VALUE!</v>
      </c>
    </row>
  </sheetData>
  <conditionalFormatting sqref="L1:O3 S1:V3 Z1:AC3 AG1:DQ3 E42:H43 L42:O43 M40:O40 E36:H38 L36:O38 S36:V38 Z36:AC38 AG36:DJ38 E1:H3 AG40:DQ40 AG42:DQ43 DA41:DQ41 Z42:AC43 S42:V43 S46:V65536 Z46:AC65536 AG46:DQ65536 L46:O65536 E46:H65536 Z5:AC15 S5:V15 L5:O15 E5:H15 E17:H30 L17:O30 S17:V30 Z17:AC30 Z40:AC40 S40:V40 AG17:DQ30 AG5:DQ15">
    <cfRule type="cellIs" dxfId="28" priority="86" stopIfTrue="1" operator="lessThan">
      <formula>0</formula>
    </cfRule>
  </conditionalFormatting>
  <conditionalFormatting sqref="DK36:DQ38">
    <cfRule type="cellIs" dxfId="27" priority="69" stopIfTrue="1" operator="lessThan">
      <formula>0</formula>
    </cfRule>
  </conditionalFormatting>
  <conditionalFormatting sqref="C41:CZ41">
    <cfRule type="cellIs" dxfId="26" priority="40" stopIfTrue="1" operator="lessThan">
      <formula>0</formula>
    </cfRule>
  </conditionalFormatting>
  <conditionalFormatting sqref="E4:H4">
    <cfRule type="cellIs" dxfId="25" priority="31" stopIfTrue="1" operator="lessThan">
      <formula>0</formula>
    </cfRule>
  </conditionalFormatting>
  <conditionalFormatting sqref="G16:H16">
    <cfRule type="cellIs" dxfId="24" priority="26" stopIfTrue="1" operator="lessThan">
      <formula>0</formula>
    </cfRule>
  </conditionalFormatting>
  <conditionalFormatting sqref="N16:O16 U16:V16 AB16:AC16 AI16:AJ16 AP16:AQ16 AW16:AX16 BD16:BE16 BK16:BL16 BR16:BS16 BY16:BZ16 CF16:CG16 CM16:CN16 CT16:CU16 DA16:DB16 DH16:DI16 DO16:DP16">
    <cfRule type="cellIs" dxfId="23" priority="25" stopIfTrue="1" operator="lessThan">
      <formula>0</formula>
    </cfRule>
  </conditionalFormatting>
  <conditionalFormatting sqref="E35 G35:H35 E31:H31 E33:H34 H32">
    <cfRule type="cellIs" dxfId="22" priority="24" stopIfTrue="1" operator="lessThan">
      <formula>0</formula>
    </cfRule>
  </conditionalFormatting>
  <conditionalFormatting sqref="L35 N35:O35 L31:O31 L33:O34">
    <cfRule type="cellIs" dxfId="21" priority="23" stopIfTrue="1" operator="lessThan">
      <formula>0</formula>
    </cfRule>
  </conditionalFormatting>
  <conditionalFormatting sqref="S35 U35:V35 S31:V31 S33:V34">
    <cfRule type="cellIs" dxfId="20" priority="22" stopIfTrue="1" operator="lessThan">
      <formula>0</formula>
    </cfRule>
  </conditionalFormatting>
  <conditionalFormatting sqref="Z35 AB35:AC35 Z31:AC31 Z33:AC34">
    <cfRule type="cellIs" dxfId="19" priority="21" stopIfTrue="1" operator="lessThan">
      <formula>0</formula>
    </cfRule>
  </conditionalFormatting>
  <conditionalFormatting sqref="AG35 AI35:AJ35 AG31:AJ31 AG33:AJ34">
    <cfRule type="cellIs" dxfId="18" priority="20" stopIfTrue="1" operator="lessThan">
      <formula>0</formula>
    </cfRule>
  </conditionalFormatting>
  <conditionalFormatting sqref="AN35 AP35:AQ35 AN31:AQ31 AN33:AQ34">
    <cfRule type="cellIs" dxfId="17" priority="19" stopIfTrue="1" operator="lessThan">
      <formula>0</formula>
    </cfRule>
  </conditionalFormatting>
  <conditionalFormatting sqref="AU35 AW35:AX35 AU31:AX31 AU33:AX34">
    <cfRule type="cellIs" dxfId="16" priority="18" stopIfTrue="1" operator="lessThan">
      <formula>0</formula>
    </cfRule>
  </conditionalFormatting>
  <conditionalFormatting sqref="BB35 BD35:BE35 BB31:BE31 BB33:BE34">
    <cfRule type="cellIs" dxfId="15" priority="17" stopIfTrue="1" operator="lessThan">
      <formula>0</formula>
    </cfRule>
  </conditionalFormatting>
  <conditionalFormatting sqref="BI35 BK35:BL35 BI31:BL31 BI33:BL34">
    <cfRule type="cellIs" dxfId="14" priority="16" stopIfTrue="1" operator="lessThan">
      <formula>0</formula>
    </cfRule>
  </conditionalFormatting>
  <conditionalFormatting sqref="BP35 BR35:BS35 BP31:BS31 BP33:BS34">
    <cfRule type="cellIs" dxfId="13" priority="15" stopIfTrue="1" operator="lessThan">
      <formula>0</formula>
    </cfRule>
  </conditionalFormatting>
  <conditionalFormatting sqref="BW35 BY35:BZ35 BW31:BZ31 BW33:BZ34">
    <cfRule type="cellIs" dxfId="12" priority="14" stopIfTrue="1" operator="lessThan">
      <formula>0</formula>
    </cfRule>
  </conditionalFormatting>
  <conditionalFormatting sqref="CD35 CF35:CG35 CD31:CG31 CD33:CG34">
    <cfRule type="cellIs" dxfId="11" priority="13" stopIfTrue="1" operator="lessThan">
      <formula>0</formula>
    </cfRule>
  </conditionalFormatting>
  <conditionalFormatting sqref="CK35 CM35:CN35 CK31:CN31 CK33:CN34">
    <cfRule type="cellIs" dxfId="10" priority="12" stopIfTrue="1" operator="lessThan">
      <formula>0</formula>
    </cfRule>
  </conditionalFormatting>
  <conditionalFormatting sqref="CR35 CT35:CU35 CR31:CU31 CR33:CU34">
    <cfRule type="cellIs" dxfId="9" priority="11" stopIfTrue="1" operator="lessThan">
      <formula>0</formula>
    </cfRule>
  </conditionalFormatting>
  <conditionalFormatting sqref="CY35 DA35:DB35 CY31:DB31 CY33:DB34">
    <cfRule type="cellIs" dxfId="8" priority="10" stopIfTrue="1" operator="lessThan">
      <formula>0</formula>
    </cfRule>
  </conditionalFormatting>
  <conditionalFormatting sqref="DF35 DH35:DI35 DF31:DI31 DF33:DI34">
    <cfRule type="cellIs" dxfId="7" priority="9" stopIfTrue="1" operator="lessThan">
      <formula>0</formula>
    </cfRule>
  </conditionalFormatting>
  <conditionalFormatting sqref="DM35 DO35:DP35 DM31:DP31 DM33:DP34">
    <cfRule type="cellIs" dxfId="6" priority="8" stopIfTrue="1" operator="lessThan">
      <formula>0</formula>
    </cfRule>
  </conditionalFormatting>
  <conditionalFormatting sqref="O32">
    <cfRule type="cellIs" dxfId="5" priority="7" stopIfTrue="1" operator="lessThan">
      <formula>0</formula>
    </cfRule>
  </conditionalFormatting>
  <conditionalFormatting sqref="V32 AC32 AJ32 AQ32 AX32 BE32 BL32 BS32 BZ32 CG32 CN32 CU32 DB32 DI32 DP32">
    <cfRule type="cellIs" dxfId="4" priority="6" stopIfTrue="1" operator="lessThan">
      <formula>0</formula>
    </cfRule>
  </conditionalFormatting>
  <conditionalFormatting sqref="C38">
    <cfRule type="cellIs" dxfId="3" priority="5" stopIfTrue="1" operator="lessThan">
      <formula>0</formula>
    </cfRule>
  </conditionalFormatting>
  <conditionalFormatting sqref="A36:XFD39">
    <cfRule type="cellIs" dxfId="2" priority="4" stopIfTrue="1" operator="lessThan">
      <formula>0</formula>
    </cfRule>
  </conditionalFormatting>
  <conditionalFormatting sqref="L4:O4 S4:V4 Z4:AC4 AG4:AJ4 AN4:AQ4 AU4:AX4 BB4:BE4 BI4:BL4 BP4:BS4 BW4:BZ4 CD4:CG4 CK4:CN4 CR4:CU4 CY4:DB4 DF4:DI4 DM4:DP4">
    <cfRule type="cellIs" dxfId="1" priority="1" stopIfTrue="1" operator="lessThan">
      <formula>0</formula>
    </cfRule>
  </conditionalFormatting>
  <printOptions horizontalCentered="1"/>
  <pageMargins left="0.11811023622047245" right="0.11811023622047245" top="0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B1" zoomScale="90" zoomScaleNormal="90" workbookViewId="0">
      <selection activeCell="E16" sqref="E16"/>
    </sheetView>
  </sheetViews>
  <sheetFormatPr defaultRowHeight="14.25" x14ac:dyDescent="0.2"/>
  <cols>
    <col min="1" max="1" width="14.375" bestFit="1" customWidth="1"/>
    <col min="2" max="2" width="18.875" bestFit="1" customWidth="1"/>
    <col min="3" max="3" width="20.5" customWidth="1"/>
    <col min="4" max="4" width="20.75" bestFit="1" customWidth="1"/>
    <col min="5" max="5" width="19.5" customWidth="1"/>
    <col min="7" max="7" width="14.375" style="42" bestFit="1" customWidth="1"/>
    <col min="8" max="8" width="18.875" style="42" bestFit="1" customWidth="1"/>
    <col min="9" max="9" width="23.75" style="42" bestFit="1" customWidth="1"/>
    <col min="10" max="10" width="20.75" style="42" bestFit="1" customWidth="1"/>
    <col min="11" max="11" width="14.625" style="42" customWidth="1"/>
  </cols>
  <sheetData>
    <row r="1" spans="1:11" ht="36" x14ac:dyDescent="0.2">
      <c r="A1" s="19"/>
      <c r="B1" s="23" t="s">
        <v>2883</v>
      </c>
      <c r="C1" s="23" t="s">
        <v>2885</v>
      </c>
      <c r="D1" s="26"/>
      <c r="E1" s="44" t="s">
        <v>2890</v>
      </c>
      <c r="G1" s="56"/>
      <c r="H1" s="57" t="s">
        <v>2896</v>
      </c>
      <c r="I1" s="57"/>
      <c r="J1" s="58"/>
      <c r="K1" s="59" t="s">
        <v>2893</v>
      </c>
    </row>
    <row r="2" spans="1:11" ht="36" x14ac:dyDescent="0.2">
      <c r="A2" s="20" t="s">
        <v>2882</v>
      </c>
      <c r="B2" s="24" t="s">
        <v>2884</v>
      </c>
      <c r="C2" s="24" t="s">
        <v>2886</v>
      </c>
      <c r="D2" s="24" t="s">
        <v>2888</v>
      </c>
      <c r="E2" s="45" t="s">
        <v>2891</v>
      </c>
      <c r="G2" s="60" t="s">
        <v>2882</v>
      </c>
      <c r="H2" s="61" t="s">
        <v>2884</v>
      </c>
      <c r="I2" s="61" t="s">
        <v>2886</v>
      </c>
      <c r="J2" s="61" t="s">
        <v>2888</v>
      </c>
      <c r="K2" s="62" t="s">
        <v>2891</v>
      </c>
    </row>
    <row r="3" spans="1:11" ht="18" x14ac:dyDescent="0.2">
      <c r="A3" s="21"/>
      <c r="B3" s="24"/>
      <c r="C3" s="24" t="s">
        <v>2887</v>
      </c>
      <c r="D3" s="24" t="s">
        <v>2889</v>
      </c>
      <c r="E3" s="24"/>
      <c r="G3" s="63"/>
      <c r="H3" s="61"/>
      <c r="I3" s="61" t="s">
        <v>2887</v>
      </c>
      <c r="J3" s="61" t="s">
        <v>2889</v>
      </c>
      <c r="K3" s="61"/>
    </row>
    <row r="4" spans="1:11" ht="18.75" thickBot="1" x14ac:dyDescent="0.25">
      <c r="A4" s="22"/>
      <c r="B4" s="25"/>
      <c r="C4" s="25"/>
      <c r="D4" s="27"/>
      <c r="E4" s="25"/>
      <c r="G4" s="64"/>
      <c r="H4" s="65"/>
      <c r="I4" s="65"/>
      <c r="J4" s="66"/>
      <c r="K4" s="65"/>
    </row>
    <row r="5" spans="1:11" ht="19.5" thickBot="1" x14ac:dyDescent="0.25">
      <c r="A5" s="28" t="s">
        <v>16</v>
      </c>
      <c r="B5" s="30">
        <f>+Planfin_ก.พ.62!D32</f>
        <v>1551800000</v>
      </c>
      <c r="C5" s="30">
        <f>+Planfin_ก.พ.62!D33</f>
        <v>1459500000</v>
      </c>
      <c r="D5" s="30">
        <f>+Planfin_ก.พ.62!D34</f>
        <v>92300000</v>
      </c>
      <c r="E5" s="33" t="str">
        <f>+Planfin_ก.พ.62!D35</f>
        <v>เกินดุล</v>
      </c>
      <c r="G5" s="35" t="s">
        <v>16</v>
      </c>
      <c r="H5" s="36">
        <f>+Planfin_ก.พ.62!F32</f>
        <v>646654650.96000004</v>
      </c>
      <c r="I5" s="36">
        <f>+Planfin_ก.พ.62!F33</f>
        <v>620257972.5</v>
      </c>
      <c r="J5" s="36">
        <f>+Planfin_ก.พ.62!F34</f>
        <v>26396678.460000038</v>
      </c>
      <c r="K5" s="37" t="str">
        <f>+Planfin_ก.พ.62!F35</f>
        <v>ผลเกินดุล</v>
      </c>
    </row>
    <row r="6" spans="1:11" ht="19.5" thickBot="1" x14ac:dyDescent="0.25">
      <c r="A6" s="28" t="s">
        <v>300</v>
      </c>
      <c r="B6" s="30">
        <f>+Planfin_ก.พ.62!K32</f>
        <v>433500000</v>
      </c>
      <c r="C6" s="30">
        <f>+Planfin_ก.พ.62!K33</f>
        <v>432500000</v>
      </c>
      <c r="D6" s="30">
        <f>+Planfin_ก.พ.62!K34</f>
        <v>1000000</v>
      </c>
      <c r="E6" s="33" t="str">
        <f>+Planfin_ก.พ.62!K35</f>
        <v>เกินดุล</v>
      </c>
      <c r="G6" s="35" t="s">
        <v>300</v>
      </c>
      <c r="H6" s="36">
        <f>+Planfin_ก.พ.62!M32</f>
        <v>173146661.55000001</v>
      </c>
      <c r="I6" s="36">
        <f>+Planfin_ก.พ.62!M33</f>
        <v>176092146.11999997</v>
      </c>
      <c r="J6" s="36">
        <f>+Planfin_ก.พ.62!M34</f>
        <v>-2945484.569999963</v>
      </c>
      <c r="K6" s="38" t="str">
        <f>+Planfin_ก.พ.62!M35</f>
        <v>ผลขาดดุล</v>
      </c>
    </row>
    <row r="7" spans="1:11" ht="19.5" thickBot="1" x14ac:dyDescent="0.25">
      <c r="A7" s="28" t="s">
        <v>462</v>
      </c>
      <c r="B7" s="30">
        <f>+Planfin_ก.พ.62!R32</f>
        <v>107267870</v>
      </c>
      <c r="C7" s="30">
        <f>+Planfin_ก.พ.62!R33</f>
        <v>105057500</v>
      </c>
      <c r="D7" s="30">
        <f>+Planfin_ก.พ.62!R34</f>
        <v>2210370</v>
      </c>
      <c r="E7" s="33" t="str">
        <f>+Planfin_ก.พ.62!R35</f>
        <v>เกินดุล</v>
      </c>
      <c r="G7" s="35" t="s">
        <v>462</v>
      </c>
      <c r="H7" s="36">
        <f>+Planfin_ก.พ.62!T32</f>
        <v>51644380.100000001</v>
      </c>
      <c r="I7" s="36">
        <f>+Planfin_ก.พ.62!T33</f>
        <v>41080869.170000002</v>
      </c>
      <c r="J7" s="36">
        <f>+Planfin_ก.พ.62!T34</f>
        <v>10563510.93</v>
      </c>
      <c r="K7" s="38" t="str">
        <f>+Planfin_ก.พ.62!T35</f>
        <v>ผลเกินดุล</v>
      </c>
    </row>
    <row r="8" spans="1:11" ht="19.5" thickBot="1" x14ac:dyDescent="0.25">
      <c r="A8" s="28" t="s">
        <v>2892</v>
      </c>
      <c r="B8" s="30">
        <f>+Planfin_ก.พ.62!Y32</f>
        <v>94038500</v>
      </c>
      <c r="C8" s="30">
        <f>+Planfin_ก.พ.62!Y33</f>
        <v>93026082.00999999</v>
      </c>
      <c r="D8" s="30">
        <f>+Planfin_ก.พ.62!Y34</f>
        <v>1012417.9900000095</v>
      </c>
      <c r="E8" s="33" t="str">
        <f>+Planfin_ก.พ.62!Y35</f>
        <v>เกินดุล</v>
      </c>
      <c r="G8" s="35" t="s">
        <v>2892</v>
      </c>
      <c r="H8" s="36">
        <f>+Planfin_ก.พ.62!AA32</f>
        <v>42689597.270000003</v>
      </c>
      <c r="I8" s="36">
        <f>+Planfin_ก.พ.62!AA33</f>
        <v>32847340.960000005</v>
      </c>
      <c r="J8" s="36">
        <f>+Planfin_ก.พ.62!AA34</f>
        <v>9842256.3099999987</v>
      </c>
      <c r="K8" s="38" t="str">
        <f>+Planfin_ก.พ.62!AA35</f>
        <v>ผลเกินดุล</v>
      </c>
    </row>
    <row r="9" spans="1:11" ht="19.5" thickBot="1" x14ac:dyDescent="0.25">
      <c r="A9" s="28" t="s">
        <v>1613</v>
      </c>
      <c r="B9" s="30">
        <f>+Planfin_ก.พ.62!AF32</f>
        <v>76721199.120000005</v>
      </c>
      <c r="C9" s="30">
        <f>+Planfin_ก.พ.62!AF33</f>
        <v>73390661.350000009</v>
      </c>
      <c r="D9" s="30">
        <f>+Planfin_ก.พ.62!AF34</f>
        <v>3330537.7699999958</v>
      </c>
      <c r="E9" s="33" t="str">
        <f>+Planfin_ก.พ.62!AF35</f>
        <v>เกินดุล</v>
      </c>
      <c r="G9" s="35" t="s">
        <v>1613</v>
      </c>
      <c r="H9" s="36">
        <f>+Planfin_ก.พ.62!AH32</f>
        <v>42136875.519999996</v>
      </c>
      <c r="I9" s="36">
        <f>+Planfin_ก.พ.62!AH33</f>
        <v>32748294.639999997</v>
      </c>
      <c r="J9" s="36">
        <f>+Planfin_ก.พ.62!AH34</f>
        <v>9388580.879999999</v>
      </c>
      <c r="K9" s="38" t="str">
        <f>+Planfin_ก.พ.62!AH35</f>
        <v>ผลเกินดุล</v>
      </c>
    </row>
    <row r="10" spans="1:11" ht="19.5" thickBot="1" x14ac:dyDescent="0.25">
      <c r="A10" s="28" t="s">
        <v>468</v>
      </c>
      <c r="B10" s="30">
        <f>+Planfin_ก.พ.62!AM32</f>
        <v>67587000</v>
      </c>
      <c r="C10" s="30">
        <f>+Planfin_ก.พ.62!AM33</f>
        <v>73607300</v>
      </c>
      <c r="D10" s="30">
        <f>+Planfin_ก.พ.62!AM34</f>
        <v>-6020300</v>
      </c>
      <c r="E10" s="33" t="str">
        <f>+Planfin_ก.พ.62!AM35</f>
        <v>ขาดดุล</v>
      </c>
      <c r="G10" s="35" t="s">
        <v>468</v>
      </c>
      <c r="H10" s="36">
        <f>+Planfin_ก.พ.62!AO32</f>
        <v>37479879.419999987</v>
      </c>
      <c r="I10" s="36">
        <f>+Planfin_ก.พ.62!AO33</f>
        <v>28699279.43</v>
      </c>
      <c r="J10" s="36">
        <f>+Planfin_ก.พ.62!AO34</f>
        <v>8780599.9899999872</v>
      </c>
      <c r="K10" s="38" t="str">
        <f>+Planfin_ก.พ.62!AO35</f>
        <v>ผลเกินดุล</v>
      </c>
    </row>
    <row r="11" spans="1:11" ht="19.5" thickBot="1" x14ac:dyDescent="0.25">
      <c r="A11" s="28" t="s">
        <v>470</v>
      </c>
      <c r="B11" s="30">
        <f>+Planfin_ก.พ.62!AT32</f>
        <v>191540616.83000001</v>
      </c>
      <c r="C11" s="30">
        <f>+Planfin_ก.พ.62!AT33</f>
        <v>173319748.56999999</v>
      </c>
      <c r="D11" s="30">
        <f>+Planfin_ก.พ.62!AT34</f>
        <v>18220868.26000002</v>
      </c>
      <c r="E11" s="33" t="str">
        <f>+Planfin_ก.พ.62!AT35</f>
        <v>เกินดุล</v>
      </c>
      <c r="G11" s="35" t="s">
        <v>470</v>
      </c>
      <c r="H11" s="36">
        <f>+Planfin_ก.พ.62!AV32</f>
        <v>104190455.49000001</v>
      </c>
      <c r="I11" s="36">
        <f>+Planfin_ก.พ.62!AV33</f>
        <v>80208256.729999989</v>
      </c>
      <c r="J11" s="36">
        <f>+Planfin_ก.พ.62!AV34</f>
        <v>23982198.76000002</v>
      </c>
      <c r="K11" s="37" t="str">
        <f>+Planfin_ก.พ.62!AV35</f>
        <v>ผลเกินดุล</v>
      </c>
    </row>
    <row r="12" spans="1:11" ht="19.5" thickBot="1" x14ac:dyDescent="0.25">
      <c r="A12" s="28" t="s">
        <v>472</v>
      </c>
      <c r="B12" s="30">
        <f>+Planfin_ก.พ.62!BA32</f>
        <v>86726500</v>
      </c>
      <c r="C12" s="30">
        <f>+Planfin_ก.พ.62!BA33</f>
        <v>86301623.479999989</v>
      </c>
      <c r="D12" s="30">
        <f>+Planfin_ก.พ.62!BA34</f>
        <v>424876.52000001073</v>
      </c>
      <c r="E12" s="33" t="str">
        <f>+Planfin_ก.พ.62!BA35</f>
        <v>เกินดุล</v>
      </c>
      <c r="G12" s="35" t="s">
        <v>472</v>
      </c>
      <c r="H12" s="36">
        <f>+Planfin_ก.พ.62!BC32</f>
        <v>47211169.980000004</v>
      </c>
      <c r="I12" s="36">
        <f>+Planfin_ก.พ.62!BC33</f>
        <v>30188200.27</v>
      </c>
      <c r="J12" s="36">
        <f>+Planfin_ก.พ.62!BC34</f>
        <v>17022969.710000005</v>
      </c>
      <c r="K12" s="38" t="str">
        <f>+Planfin_ก.พ.62!BC35</f>
        <v>ผลเกินดุล</v>
      </c>
    </row>
    <row r="13" spans="1:11" ht="19.5" thickBot="1" x14ac:dyDescent="0.25">
      <c r="A13" s="28" t="s">
        <v>474</v>
      </c>
      <c r="B13" s="30">
        <f>+Planfin_ก.พ.62!BH32</f>
        <v>88161503.010000005</v>
      </c>
      <c r="C13" s="30">
        <f>+Planfin_ก.พ.62!BH33</f>
        <v>83527797.379999995</v>
      </c>
      <c r="D13" s="30">
        <f>+Planfin_ก.พ.62!BH34</f>
        <v>4633705.6300000101</v>
      </c>
      <c r="E13" s="33" t="str">
        <f>+Planfin_ก.พ.62!BH35</f>
        <v>เกินดุล</v>
      </c>
      <c r="G13" s="35" t="s">
        <v>474</v>
      </c>
      <c r="H13" s="36">
        <f>+Planfin_ก.พ.62!BJ32</f>
        <v>45742710.32</v>
      </c>
      <c r="I13" s="36">
        <f>+Planfin_ก.พ.62!BJ33</f>
        <v>32896415.359999996</v>
      </c>
      <c r="J13" s="36">
        <f>+Planfin_ก.พ.62!BJ34</f>
        <v>12846294.960000005</v>
      </c>
      <c r="K13" s="38" t="str">
        <f>+Planfin_ก.พ.62!BJ35</f>
        <v>ผลเกินดุล</v>
      </c>
    </row>
    <row r="14" spans="1:11" ht="19.5" thickBot="1" x14ac:dyDescent="0.25">
      <c r="A14" s="28" t="s">
        <v>476</v>
      </c>
      <c r="B14" s="30">
        <f>+Planfin_ก.พ.62!BO32</f>
        <v>83250000</v>
      </c>
      <c r="C14" s="30">
        <f>+Planfin_ก.พ.62!BO33</f>
        <v>81000000</v>
      </c>
      <c r="D14" s="30">
        <f>+Planfin_ก.พ.62!BO34</f>
        <v>2250000</v>
      </c>
      <c r="E14" s="33" t="str">
        <f>+Planfin_ก.พ.62!BO35</f>
        <v>เกินดุล</v>
      </c>
      <c r="G14" s="35" t="s">
        <v>476</v>
      </c>
      <c r="H14" s="36">
        <f>+Planfin_ก.พ.62!BQ32</f>
        <v>45847284.490000002</v>
      </c>
      <c r="I14" s="36">
        <f>+Planfin_ก.พ.62!BQ33</f>
        <v>32501425.100000001</v>
      </c>
      <c r="J14" s="36">
        <f>+Planfin_ก.พ.62!BQ34</f>
        <v>13345859.390000001</v>
      </c>
      <c r="K14" s="37" t="str">
        <f>+Planfin_ก.พ.62!BQ35</f>
        <v>ผลเกินดุล</v>
      </c>
    </row>
    <row r="15" spans="1:11" ht="19.5" thickBot="1" x14ac:dyDescent="0.25">
      <c r="A15" s="28" t="s">
        <v>478</v>
      </c>
      <c r="B15" s="30">
        <f>+Planfin_ก.พ.62!BV32</f>
        <v>83636000</v>
      </c>
      <c r="C15" s="30">
        <f>+Planfin_ก.พ.62!BV33</f>
        <v>83399000</v>
      </c>
      <c r="D15" s="30">
        <f>+Planfin_ก.พ.62!BV34</f>
        <v>237000</v>
      </c>
      <c r="E15" s="33" t="str">
        <f>+Planfin_ก.พ.62!BV35</f>
        <v>เกินดุล</v>
      </c>
      <c r="G15" s="35" t="s">
        <v>478</v>
      </c>
      <c r="H15" s="36">
        <f>+Planfin_ก.พ.62!BX32</f>
        <v>49004015.859999999</v>
      </c>
      <c r="I15" s="36">
        <f>+Planfin_ก.พ.62!BX33</f>
        <v>32263975.409999996</v>
      </c>
      <c r="J15" s="36">
        <f>+Planfin_ก.พ.62!BX34</f>
        <v>16740040.450000003</v>
      </c>
      <c r="K15" s="37" t="str">
        <f>+Planfin_ก.พ.62!BX35</f>
        <v>ผลเกินดุล</v>
      </c>
    </row>
    <row r="16" spans="1:11" ht="19.5" thickBot="1" x14ac:dyDescent="0.25">
      <c r="A16" s="28" t="s">
        <v>480</v>
      </c>
      <c r="B16" s="30">
        <f>+Planfin_ก.พ.62!CC32</f>
        <v>137218194.47</v>
      </c>
      <c r="C16" s="30">
        <f>+Planfin_ก.พ.62!CC33</f>
        <v>129060632.75999999</v>
      </c>
      <c r="D16" s="30">
        <f>+Planfin_ก.พ.62!CC34</f>
        <v>8157561.7100000083</v>
      </c>
      <c r="E16" s="33" t="str">
        <f>+Planfin_ก.พ.62!CC35</f>
        <v>เกินดุล</v>
      </c>
      <c r="G16" s="35" t="s">
        <v>480</v>
      </c>
      <c r="H16" s="36">
        <f>+Planfin_ก.พ.62!CE32</f>
        <v>74816289.609999999</v>
      </c>
      <c r="I16" s="36">
        <f>+Planfin_ก.พ.62!CE33</f>
        <v>58924474.63000001</v>
      </c>
      <c r="J16" s="36">
        <f>+Planfin_ก.พ.62!CE34</f>
        <v>15891814.979999989</v>
      </c>
      <c r="K16" s="37" t="str">
        <f>+Planfin_ก.พ.62!CE35</f>
        <v>ผลเกินดุล</v>
      </c>
    </row>
    <row r="17" spans="1:11" ht="19.5" thickBot="1" x14ac:dyDescent="0.25">
      <c r="A17" s="28" t="s">
        <v>482</v>
      </c>
      <c r="B17" s="30">
        <f>+Planfin_ก.พ.62!CJ32</f>
        <v>43036000</v>
      </c>
      <c r="C17" s="30">
        <f>+Planfin_ก.พ.62!CJ33</f>
        <v>42922000</v>
      </c>
      <c r="D17" s="30">
        <f>+Planfin_ก.พ.62!CJ34</f>
        <v>114000</v>
      </c>
      <c r="E17" s="33" t="str">
        <f>+Planfin_ก.พ.62!CJ35</f>
        <v>เกินดุล</v>
      </c>
      <c r="G17" s="35" t="s">
        <v>482</v>
      </c>
      <c r="H17" s="36">
        <f>+Planfin_ก.พ.62!CL32</f>
        <v>26893808.48</v>
      </c>
      <c r="I17" s="36">
        <f>+Planfin_ก.พ.62!CL33</f>
        <v>17728347.059999999</v>
      </c>
      <c r="J17" s="36">
        <f>+Planfin_ก.พ.62!CL34</f>
        <v>9165461.4200000018</v>
      </c>
      <c r="K17" s="37" t="str">
        <f>+Planfin_ก.พ.62!CL35</f>
        <v>ผลเกินดุล</v>
      </c>
    </row>
    <row r="18" spans="1:11" ht="19.5" thickBot="1" x14ac:dyDescent="0.25">
      <c r="A18" s="28" t="s">
        <v>484</v>
      </c>
      <c r="B18" s="30">
        <f>+Planfin_ก.พ.62!CQ32</f>
        <v>112210468.62</v>
      </c>
      <c r="C18" s="30">
        <f>+Planfin_ก.พ.62!CQ33</f>
        <v>108259811.95999999</v>
      </c>
      <c r="D18" s="30">
        <f>+Planfin_ก.พ.62!CQ34</f>
        <v>3950656.6600000113</v>
      </c>
      <c r="E18" s="33" t="str">
        <f>+Planfin_ก.พ.62!CQ35</f>
        <v>เกินดุล</v>
      </c>
      <c r="G18" s="35" t="s">
        <v>484</v>
      </c>
      <c r="H18" s="36">
        <f>+Planfin_ก.พ.62!CS32</f>
        <v>55056942.770000003</v>
      </c>
      <c r="I18" s="36">
        <f>+Planfin_ก.พ.62!CS33</f>
        <v>42443802.439999998</v>
      </c>
      <c r="J18" s="36">
        <f>+Planfin_ก.พ.62!CS34</f>
        <v>12613140.330000006</v>
      </c>
      <c r="K18" s="37" t="str">
        <f>+Planfin_ก.พ.62!CS35</f>
        <v>ผลเกินดุล</v>
      </c>
    </row>
    <row r="19" spans="1:11" ht="19.5" thickBot="1" x14ac:dyDescent="0.25">
      <c r="A19" s="28" t="s">
        <v>486</v>
      </c>
      <c r="B19" s="30">
        <f>+Planfin_ก.พ.62!CX32</f>
        <v>50014481</v>
      </c>
      <c r="C19" s="30">
        <f>+Planfin_ก.พ.62!CX33</f>
        <v>48337900</v>
      </c>
      <c r="D19" s="30">
        <f>+Planfin_ก.พ.62!CX34</f>
        <v>1676581</v>
      </c>
      <c r="E19" s="33" t="str">
        <f>+Planfin_ก.พ.62!CX35</f>
        <v>เกินดุล</v>
      </c>
      <c r="G19" s="35" t="s">
        <v>486</v>
      </c>
      <c r="H19" s="36">
        <f>+Planfin_ก.พ.62!CZ32</f>
        <v>26459190.179999996</v>
      </c>
      <c r="I19" s="36">
        <f>+Planfin_ก.พ.62!CZ33</f>
        <v>20437513.93</v>
      </c>
      <c r="J19" s="36">
        <f>+Planfin_ก.พ.62!CZ34</f>
        <v>6021676.2499999963</v>
      </c>
      <c r="K19" s="37" t="str">
        <f>+Planfin_ก.พ.62!CZ35</f>
        <v>ผลเกินดุล</v>
      </c>
    </row>
    <row r="20" spans="1:11" ht="19.5" thickBot="1" x14ac:dyDescent="0.25">
      <c r="A20" s="28" t="s">
        <v>488</v>
      </c>
      <c r="B20" s="30">
        <f>+Planfin_ก.พ.62!DE32</f>
        <v>53110500</v>
      </c>
      <c r="C20" s="30">
        <f>+Planfin_ก.พ.62!DE33</f>
        <v>52682800</v>
      </c>
      <c r="D20" s="30">
        <f>+Planfin_ก.พ.62!DE34</f>
        <v>427700</v>
      </c>
      <c r="E20" s="33" t="str">
        <f>+Planfin_ก.พ.62!DE35</f>
        <v>เกินดุล</v>
      </c>
      <c r="G20" s="35" t="s">
        <v>488</v>
      </c>
      <c r="H20" s="36">
        <f>+Planfin_ก.พ.62!DG32</f>
        <v>27455399.639999997</v>
      </c>
      <c r="I20" s="36">
        <f>+Planfin_ก.พ.62!DG33</f>
        <v>22417013.569999997</v>
      </c>
      <c r="J20" s="36">
        <f>+Planfin_ก.พ.62!DG34</f>
        <v>5038386.07</v>
      </c>
      <c r="K20" s="37" t="str">
        <f>+Planfin_ก.พ.62!DG35</f>
        <v>ผลเกินดุล</v>
      </c>
    </row>
    <row r="21" spans="1:11" ht="19.5" thickBot="1" x14ac:dyDescent="0.25">
      <c r="A21" s="31" t="s">
        <v>2789</v>
      </c>
      <c r="B21" s="32">
        <f>+Planfin_ก.พ.62!DL32</f>
        <v>4587851879.3299999</v>
      </c>
      <c r="C21" s="32">
        <f>+Planfin_ก.พ.62!DL33</f>
        <v>3152792857.5099998</v>
      </c>
      <c r="D21" s="32">
        <f>+Planfin_ก.พ.62!DL34</f>
        <v>1435059021.8200002</v>
      </c>
      <c r="E21" s="34" t="str">
        <f>+Planfin_ก.พ.62!DL35</f>
        <v>เกินดุล</v>
      </c>
      <c r="G21" s="39" t="s">
        <v>2789</v>
      </c>
      <c r="H21" s="40">
        <f>+Planfin_ก.พ.62!DN32</f>
        <v>1496429311.6399999</v>
      </c>
      <c r="I21" s="40">
        <f>+Planfin_ก.พ.62!DN33</f>
        <v>1301735327.3200002</v>
      </c>
      <c r="J21" s="40">
        <f>+Planfin_ก.พ.62!DN34</f>
        <v>194693984.31999969</v>
      </c>
      <c r="K21" s="41" t="str">
        <f>+Planfin_ก.พ.62!DN35</f>
        <v>ผลเกินดุล</v>
      </c>
    </row>
    <row r="23" spans="1:11" x14ac:dyDescent="0.2">
      <c r="B23" s="29">
        <f>SUM(B5:B20)</f>
        <v>3259818833.0499997</v>
      </c>
      <c r="C23" s="29">
        <f>SUM(C5:C20)</f>
        <v>3125892857.5100002</v>
      </c>
      <c r="D23" s="29">
        <f>SUM(D5:D20)</f>
        <v>133925975.54000007</v>
      </c>
      <c r="H23" s="43">
        <f>SUM(H5:H20)</f>
        <v>1496429311.6399999</v>
      </c>
      <c r="I23" s="43">
        <f>SUM(I5:I20)</f>
        <v>1301735327.3199999</v>
      </c>
      <c r="J23" s="43">
        <f>SUM(J5:J20)</f>
        <v>194693984.32000008</v>
      </c>
    </row>
  </sheetData>
  <pageMargins left="0.17" right="0.28000000000000003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450"/>
  <sheetViews>
    <sheetView zoomScale="80" zoomScaleNormal="80" workbookViewId="0">
      <pane xSplit="7" ySplit="1" topLeftCell="J382" activePane="bottomRight" state="frozen"/>
      <selection pane="topRight" activeCell="H1" sqref="H1"/>
      <selection pane="bottomLeft" activeCell="A2" sqref="A2"/>
      <selection pane="bottomRight" activeCell="O388" sqref="O388"/>
    </sheetView>
  </sheetViews>
  <sheetFormatPr defaultRowHeight="14.25" x14ac:dyDescent="0.2"/>
  <cols>
    <col min="15" max="15" width="13.875" style="67" bestFit="1" customWidth="1"/>
    <col min="16" max="17" width="13.75" style="67" bestFit="1" customWidth="1"/>
    <col min="18" max="19" width="13.875" style="67" bestFit="1" customWidth="1"/>
    <col min="20" max="20" width="14.75" style="67" customWidth="1"/>
  </cols>
  <sheetData>
    <row r="1" spans="1:21" ht="15" x14ac:dyDescent="0.25">
      <c r="A1" s="95" t="s">
        <v>2854</v>
      </c>
      <c r="B1" s="95" t="s">
        <v>2855</v>
      </c>
      <c r="C1" s="95" t="s">
        <v>0</v>
      </c>
      <c r="D1" s="95" t="s">
        <v>1932</v>
      </c>
      <c r="E1" s="95" t="s">
        <v>1923</v>
      </c>
      <c r="F1" s="95" t="s">
        <v>2</v>
      </c>
      <c r="G1" s="95" t="s">
        <v>3</v>
      </c>
      <c r="H1" s="95" t="s">
        <v>2856</v>
      </c>
      <c r="I1" s="95" t="s">
        <v>2857</v>
      </c>
      <c r="J1" s="95" t="s">
        <v>2858</v>
      </c>
      <c r="K1" s="95" t="s">
        <v>2859</v>
      </c>
      <c r="L1" s="95" t="s">
        <v>2842</v>
      </c>
      <c r="M1" s="95" t="s">
        <v>2843</v>
      </c>
      <c r="N1" s="95" t="s">
        <v>2860</v>
      </c>
      <c r="O1" s="99" t="s">
        <v>2861</v>
      </c>
      <c r="P1" s="99" t="s">
        <v>2862</v>
      </c>
      <c r="Q1" s="99" t="s">
        <v>2863</v>
      </c>
      <c r="R1" s="99" t="s">
        <v>2864</v>
      </c>
      <c r="S1" s="99" t="s">
        <v>2865</v>
      </c>
      <c r="T1" s="99" t="s">
        <v>2866</v>
      </c>
      <c r="U1" s="95" t="s">
        <v>2867</v>
      </c>
    </row>
    <row r="2" spans="1:21" ht="30" hidden="1" x14ac:dyDescent="0.25">
      <c r="A2" s="96">
        <v>43524</v>
      </c>
      <c r="B2" s="97" t="s">
        <v>2914</v>
      </c>
      <c r="C2" s="98">
        <v>4</v>
      </c>
      <c r="D2" s="97" t="s">
        <v>16</v>
      </c>
      <c r="E2" s="97" t="s">
        <v>2019</v>
      </c>
      <c r="F2" s="97" t="s">
        <v>461</v>
      </c>
      <c r="G2" s="97" t="s">
        <v>462</v>
      </c>
      <c r="H2" s="97" t="s">
        <v>2868</v>
      </c>
      <c r="I2" s="97" t="s">
        <v>2811</v>
      </c>
      <c r="J2" s="97" t="s">
        <v>2868</v>
      </c>
      <c r="K2" s="97" t="s">
        <v>2869</v>
      </c>
      <c r="L2" s="97" t="s">
        <v>2790</v>
      </c>
      <c r="M2" s="97" t="s">
        <v>2791</v>
      </c>
      <c r="N2" s="98">
        <v>5</v>
      </c>
      <c r="O2" s="100">
        <v>37464621.43</v>
      </c>
      <c r="P2" s="100">
        <v>35925100</v>
      </c>
      <c r="Q2" s="100">
        <v>14968791.666666668</v>
      </c>
      <c r="R2" s="100">
        <v>23266488.310000002</v>
      </c>
      <c r="S2" s="100">
        <v>8297696.6433333335</v>
      </c>
      <c r="T2" s="100">
        <v>55.433309702686977</v>
      </c>
      <c r="U2" s="97" t="s">
        <v>2846</v>
      </c>
    </row>
    <row r="3" spans="1:21" ht="30" hidden="1" x14ac:dyDescent="0.25">
      <c r="A3" s="96">
        <v>43524</v>
      </c>
      <c r="B3" s="97" t="s">
        <v>2914</v>
      </c>
      <c r="C3" s="98">
        <v>4</v>
      </c>
      <c r="D3" s="97" t="s">
        <v>16</v>
      </c>
      <c r="E3" s="97" t="s">
        <v>2019</v>
      </c>
      <c r="F3" s="97" t="s">
        <v>461</v>
      </c>
      <c r="G3" s="97" t="s">
        <v>462</v>
      </c>
      <c r="H3" s="97" t="s">
        <v>2868</v>
      </c>
      <c r="I3" s="97" t="s">
        <v>2811</v>
      </c>
      <c r="J3" s="97" t="s">
        <v>2868</v>
      </c>
      <c r="K3" s="97" t="s">
        <v>2869</v>
      </c>
      <c r="L3" s="97" t="s">
        <v>2792</v>
      </c>
      <c r="M3" s="97" t="s">
        <v>2793</v>
      </c>
      <c r="N3" s="98">
        <v>5</v>
      </c>
      <c r="O3" s="100">
        <v>363400</v>
      </c>
      <c r="P3" s="100">
        <v>324000</v>
      </c>
      <c r="Q3" s="100">
        <v>135000</v>
      </c>
      <c r="R3" s="100">
        <v>121750</v>
      </c>
      <c r="S3" s="100">
        <v>-13250</v>
      </c>
      <c r="T3" s="100">
        <v>-9.8148148148148149</v>
      </c>
      <c r="U3" s="97" t="s">
        <v>2847</v>
      </c>
    </row>
    <row r="4" spans="1:21" ht="45" hidden="1" x14ac:dyDescent="0.25">
      <c r="A4" s="96">
        <v>43524</v>
      </c>
      <c r="B4" s="97" t="s">
        <v>2914</v>
      </c>
      <c r="C4" s="98">
        <v>4</v>
      </c>
      <c r="D4" s="97" t="s">
        <v>16</v>
      </c>
      <c r="E4" s="97" t="s">
        <v>2019</v>
      </c>
      <c r="F4" s="97" t="s">
        <v>461</v>
      </c>
      <c r="G4" s="97" t="s">
        <v>462</v>
      </c>
      <c r="H4" s="97" t="s">
        <v>2868</v>
      </c>
      <c r="I4" s="97" t="s">
        <v>2811</v>
      </c>
      <c r="J4" s="97" t="s">
        <v>2868</v>
      </c>
      <c r="K4" s="97" t="s">
        <v>2869</v>
      </c>
      <c r="L4" s="97" t="s">
        <v>2794</v>
      </c>
      <c r="M4" s="97" t="s">
        <v>2795</v>
      </c>
      <c r="N4" s="98">
        <v>5</v>
      </c>
      <c r="O4" s="100">
        <v>37282.67</v>
      </c>
      <c r="P4" s="100">
        <v>77700</v>
      </c>
      <c r="Q4" s="100">
        <v>32375</v>
      </c>
      <c r="R4" s="100">
        <v>63841</v>
      </c>
      <c r="S4" s="100">
        <v>31466</v>
      </c>
      <c r="T4" s="100">
        <v>97.192277992277994</v>
      </c>
      <c r="U4" s="97" t="s">
        <v>2846</v>
      </c>
    </row>
    <row r="5" spans="1:21" ht="90" hidden="1" x14ac:dyDescent="0.25">
      <c r="A5" s="96">
        <v>43524</v>
      </c>
      <c r="B5" s="97" t="s">
        <v>2914</v>
      </c>
      <c r="C5" s="98">
        <v>4</v>
      </c>
      <c r="D5" s="97" t="s">
        <v>16</v>
      </c>
      <c r="E5" s="97" t="s">
        <v>2019</v>
      </c>
      <c r="F5" s="97" t="s">
        <v>461</v>
      </c>
      <c r="G5" s="97" t="s">
        <v>462</v>
      </c>
      <c r="H5" s="97" t="s">
        <v>2868</v>
      </c>
      <c r="I5" s="97" t="s">
        <v>2811</v>
      </c>
      <c r="J5" s="97" t="s">
        <v>2868</v>
      </c>
      <c r="K5" s="97" t="s">
        <v>2869</v>
      </c>
      <c r="L5" s="97" t="s">
        <v>2797</v>
      </c>
      <c r="M5" s="97" t="s">
        <v>2798</v>
      </c>
      <c r="N5" s="98">
        <v>5</v>
      </c>
      <c r="O5" s="100">
        <v>6664927.2699999996</v>
      </c>
      <c r="P5" s="100">
        <v>6505400</v>
      </c>
      <c r="Q5" s="100">
        <v>2710583.333333333</v>
      </c>
      <c r="R5" s="100">
        <v>2863257.15</v>
      </c>
      <c r="S5" s="100">
        <v>152673.81666666668</v>
      </c>
      <c r="T5" s="100">
        <v>5.6325077627816889</v>
      </c>
      <c r="U5" s="97" t="s">
        <v>2846</v>
      </c>
    </row>
    <row r="6" spans="1:21" ht="45" hidden="1" x14ac:dyDescent="0.25">
      <c r="A6" s="96">
        <v>43524</v>
      </c>
      <c r="B6" s="97" t="s">
        <v>2914</v>
      </c>
      <c r="C6" s="98">
        <v>4</v>
      </c>
      <c r="D6" s="97" t="s">
        <v>16</v>
      </c>
      <c r="E6" s="97" t="s">
        <v>2019</v>
      </c>
      <c r="F6" s="97" t="s">
        <v>461</v>
      </c>
      <c r="G6" s="97" t="s">
        <v>462</v>
      </c>
      <c r="H6" s="97" t="s">
        <v>2868</v>
      </c>
      <c r="I6" s="97" t="s">
        <v>2811</v>
      </c>
      <c r="J6" s="97" t="s">
        <v>2868</v>
      </c>
      <c r="K6" s="97" t="s">
        <v>2869</v>
      </c>
      <c r="L6" s="97" t="s">
        <v>2799</v>
      </c>
      <c r="M6" s="97" t="s">
        <v>2800</v>
      </c>
      <c r="N6" s="98">
        <v>5</v>
      </c>
      <c r="O6" s="100">
        <v>4431103.0199999996</v>
      </c>
      <c r="P6" s="100">
        <v>4478200</v>
      </c>
      <c r="Q6" s="100">
        <v>1865916.6666666667</v>
      </c>
      <c r="R6" s="100">
        <v>2175191.75</v>
      </c>
      <c r="S6" s="100">
        <v>309275.08333333337</v>
      </c>
      <c r="T6" s="100">
        <v>16.574967620919118</v>
      </c>
      <c r="U6" s="97" t="s">
        <v>2846</v>
      </c>
    </row>
    <row r="7" spans="1:21" ht="45" hidden="1" x14ac:dyDescent="0.25">
      <c r="A7" s="96">
        <v>43524</v>
      </c>
      <c r="B7" s="97" t="s">
        <v>2914</v>
      </c>
      <c r="C7" s="98">
        <v>4</v>
      </c>
      <c r="D7" s="97" t="s">
        <v>16</v>
      </c>
      <c r="E7" s="97" t="s">
        <v>2019</v>
      </c>
      <c r="F7" s="97" t="s">
        <v>461</v>
      </c>
      <c r="G7" s="97" t="s">
        <v>462</v>
      </c>
      <c r="H7" s="97" t="s">
        <v>2868</v>
      </c>
      <c r="I7" s="97" t="s">
        <v>2811</v>
      </c>
      <c r="J7" s="97" t="s">
        <v>2868</v>
      </c>
      <c r="K7" s="97" t="s">
        <v>2869</v>
      </c>
      <c r="L7" s="97" t="s">
        <v>2801</v>
      </c>
      <c r="M7" s="97" t="s">
        <v>2802</v>
      </c>
      <c r="N7" s="98">
        <v>5</v>
      </c>
      <c r="O7" s="100">
        <v>73957.27</v>
      </c>
      <c r="P7" s="100">
        <v>65000</v>
      </c>
      <c r="Q7" s="100">
        <v>27083.333333333336</v>
      </c>
      <c r="R7" s="100">
        <v>29473.119999999999</v>
      </c>
      <c r="S7" s="100">
        <v>2389.7866666666669</v>
      </c>
      <c r="T7" s="100">
        <v>8.8238276923076917</v>
      </c>
      <c r="U7" s="97" t="s">
        <v>2846</v>
      </c>
    </row>
    <row r="8" spans="1:21" ht="60" hidden="1" x14ac:dyDescent="0.25">
      <c r="A8" s="96">
        <v>43524</v>
      </c>
      <c r="B8" s="97" t="s">
        <v>2914</v>
      </c>
      <c r="C8" s="98">
        <v>4</v>
      </c>
      <c r="D8" s="97" t="s">
        <v>16</v>
      </c>
      <c r="E8" s="97" t="s">
        <v>2019</v>
      </c>
      <c r="F8" s="97" t="s">
        <v>461</v>
      </c>
      <c r="G8" s="97" t="s">
        <v>462</v>
      </c>
      <c r="H8" s="97" t="s">
        <v>2868</v>
      </c>
      <c r="I8" s="97" t="s">
        <v>2811</v>
      </c>
      <c r="J8" s="97" t="s">
        <v>2868</v>
      </c>
      <c r="K8" s="97" t="s">
        <v>2869</v>
      </c>
      <c r="L8" s="97" t="s">
        <v>2803</v>
      </c>
      <c r="M8" s="97" t="s">
        <v>2804</v>
      </c>
      <c r="N8" s="98">
        <v>5</v>
      </c>
      <c r="O8" s="100">
        <v>5726325.9900000002</v>
      </c>
      <c r="P8" s="100">
        <v>5917600</v>
      </c>
      <c r="Q8" s="100">
        <v>2465666.6666666665</v>
      </c>
      <c r="R8" s="100">
        <v>2405374</v>
      </c>
      <c r="S8" s="100">
        <v>-60292.666666666664</v>
      </c>
      <c r="T8" s="100">
        <v>-2.4452886305258894</v>
      </c>
      <c r="U8" s="97" t="s">
        <v>2847</v>
      </c>
    </row>
    <row r="9" spans="1:21" ht="60" hidden="1" x14ac:dyDescent="0.25">
      <c r="A9" s="96">
        <v>43524</v>
      </c>
      <c r="B9" s="97" t="s">
        <v>2914</v>
      </c>
      <c r="C9" s="98">
        <v>4</v>
      </c>
      <c r="D9" s="97" t="s">
        <v>16</v>
      </c>
      <c r="E9" s="97" t="s">
        <v>2019</v>
      </c>
      <c r="F9" s="97" t="s">
        <v>461</v>
      </c>
      <c r="G9" s="97" t="s">
        <v>462</v>
      </c>
      <c r="H9" s="97" t="s">
        <v>2868</v>
      </c>
      <c r="I9" s="97" t="s">
        <v>2811</v>
      </c>
      <c r="J9" s="97" t="s">
        <v>2868</v>
      </c>
      <c r="K9" s="97" t="s">
        <v>2869</v>
      </c>
      <c r="L9" s="97" t="s">
        <v>2805</v>
      </c>
      <c r="M9" s="97" t="s">
        <v>2806</v>
      </c>
      <c r="N9" s="98">
        <v>5</v>
      </c>
      <c r="O9" s="100">
        <v>43911280.32</v>
      </c>
      <c r="P9" s="100">
        <v>46032800</v>
      </c>
      <c r="Q9" s="100">
        <v>19180333.333333332</v>
      </c>
      <c r="R9" s="100">
        <v>18266556.800000001</v>
      </c>
      <c r="S9" s="100">
        <v>-913776.53333333333</v>
      </c>
      <c r="T9" s="100">
        <v>-4.7641327053752978</v>
      </c>
      <c r="U9" s="97" t="s">
        <v>2847</v>
      </c>
    </row>
    <row r="10" spans="1:21" ht="30" hidden="1" x14ac:dyDescent="0.25">
      <c r="A10" s="96">
        <v>43524</v>
      </c>
      <c r="B10" s="97" t="s">
        <v>2914</v>
      </c>
      <c r="C10" s="98">
        <v>4</v>
      </c>
      <c r="D10" s="97" t="s">
        <v>16</v>
      </c>
      <c r="E10" s="97" t="s">
        <v>2019</v>
      </c>
      <c r="F10" s="97" t="s">
        <v>461</v>
      </c>
      <c r="G10" s="97" t="s">
        <v>462</v>
      </c>
      <c r="H10" s="97" t="s">
        <v>2868</v>
      </c>
      <c r="I10" s="97" t="s">
        <v>2811</v>
      </c>
      <c r="J10" s="97" t="s">
        <v>2868</v>
      </c>
      <c r="K10" s="97" t="s">
        <v>2869</v>
      </c>
      <c r="L10" s="97" t="s">
        <v>2807</v>
      </c>
      <c r="M10" s="97" t="s">
        <v>2808</v>
      </c>
      <c r="N10" s="98">
        <v>5</v>
      </c>
      <c r="O10" s="100">
        <v>4292713.34</v>
      </c>
      <c r="P10" s="100">
        <v>6244870</v>
      </c>
      <c r="Q10" s="100">
        <v>2602029.1666666665</v>
      </c>
      <c r="R10" s="100">
        <v>2077870.29</v>
      </c>
      <c r="S10" s="100">
        <v>-524158.87666666671</v>
      </c>
      <c r="T10" s="100">
        <v>-20.144235252295083</v>
      </c>
      <c r="U10" s="97" t="s">
        <v>2847</v>
      </c>
    </row>
    <row r="11" spans="1:21" ht="30" hidden="1" x14ac:dyDescent="0.25">
      <c r="A11" s="96">
        <v>43524</v>
      </c>
      <c r="B11" s="97" t="s">
        <v>2914</v>
      </c>
      <c r="C11" s="98">
        <v>4</v>
      </c>
      <c r="D11" s="97" t="s">
        <v>16</v>
      </c>
      <c r="E11" s="97" t="s">
        <v>2019</v>
      </c>
      <c r="F11" s="97" t="s">
        <v>461</v>
      </c>
      <c r="G11" s="97" t="s">
        <v>462</v>
      </c>
      <c r="H11" s="97" t="s">
        <v>2868</v>
      </c>
      <c r="I11" s="97" t="s">
        <v>2811</v>
      </c>
      <c r="J11" s="97" t="s">
        <v>2868</v>
      </c>
      <c r="K11" s="97" t="s">
        <v>2869</v>
      </c>
      <c r="L11" s="97" t="s">
        <v>2809</v>
      </c>
      <c r="M11" s="97" t="s">
        <v>2810</v>
      </c>
      <c r="N11" s="98">
        <v>5</v>
      </c>
      <c r="O11" s="100">
        <v>3856769.59</v>
      </c>
      <c r="P11" s="100">
        <v>1741900</v>
      </c>
      <c r="Q11" s="100">
        <v>725791.66666666674</v>
      </c>
      <c r="R11" s="100">
        <v>1741912.22</v>
      </c>
      <c r="S11" s="100">
        <v>1016120.5533333333</v>
      </c>
      <c r="T11" s="100">
        <v>140.00168367874159</v>
      </c>
      <c r="U11" s="97" t="s">
        <v>2846</v>
      </c>
    </row>
    <row r="12" spans="1:21" ht="45" hidden="1" x14ac:dyDescent="0.25">
      <c r="A12" s="96">
        <v>43524</v>
      </c>
      <c r="B12" s="97" t="s">
        <v>2914</v>
      </c>
      <c r="C12" s="98">
        <v>4</v>
      </c>
      <c r="D12" s="97" t="s">
        <v>16</v>
      </c>
      <c r="E12" s="97" t="s">
        <v>2019</v>
      </c>
      <c r="F12" s="97" t="s">
        <v>461</v>
      </c>
      <c r="G12" s="97" t="s">
        <v>462</v>
      </c>
      <c r="H12" s="97" t="s">
        <v>2868</v>
      </c>
      <c r="I12" s="97" t="s">
        <v>2811</v>
      </c>
      <c r="J12" s="97" t="s">
        <v>2868</v>
      </c>
      <c r="K12" s="97" t="s">
        <v>2869</v>
      </c>
      <c r="L12" s="97" t="s">
        <v>2897</v>
      </c>
      <c r="M12" s="97" t="s">
        <v>2796</v>
      </c>
      <c r="N12" s="98">
        <v>5</v>
      </c>
      <c r="O12" s="100">
        <v>1147710.9099999999</v>
      </c>
      <c r="P12" s="100">
        <v>1697200</v>
      </c>
      <c r="Q12" s="100">
        <v>707166.66666666674</v>
      </c>
      <c r="R12" s="100">
        <v>374577.68</v>
      </c>
      <c r="S12" s="100">
        <v>-332588.98666666669</v>
      </c>
      <c r="T12" s="100">
        <v>-47.031202451095922</v>
      </c>
      <c r="U12" s="97" t="s">
        <v>2847</v>
      </c>
    </row>
    <row r="13" spans="1:21" ht="30" hidden="1" x14ac:dyDescent="0.25">
      <c r="A13" s="96">
        <v>43524</v>
      </c>
      <c r="B13" s="97" t="s">
        <v>2914</v>
      </c>
      <c r="C13" s="98">
        <v>4</v>
      </c>
      <c r="D13" s="97" t="s">
        <v>16</v>
      </c>
      <c r="E13" s="97" t="s">
        <v>2019</v>
      </c>
      <c r="F13" s="97" t="s">
        <v>461</v>
      </c>
      <c r="G13" s="97" t="s">
        <v>462</v>
      </c>
      <c r="H13" s="97" t="s">
        <v>2870</v>
      </c>
      <c r="I13" s="97" t="s">
        <v>2839</v>
      </c>
      <c r="J13" s="97" t="s">
        <v>2868</v>
      </c>
      <c r="K13" s="97" t="s">
        <v>2869</v>
      </c>
      <c r="L13" s="97" t="s">
        <v>2812</v>
      </c>
      <c r="M13" s="97" t="s">
        <v>2813</v>
      </c>
      <c r="N13" s="98">
        <v>5</v>
      </c>
      <c r="O13" s="100">
        <v>10106639.039999999</v>
      </c>
      <c r="P13" s="100">
        <v>11399000</v>
      </c>
      <c r="Q13" s="100">
        <v>4749583.333333333</v>
      </c>
      <c r="R13" s="100">
        <v>4222736.91</v>
      </c>
      <c r="S13" s="100">
        <v>-526846.42333333334</v>
      </c>
      <c r="T13" s="100">
        <v>-11.092476673392403</v>
      </c>
      <c r="U13" s="97" t="s">
        <v>2846</v>
      </c>
    </row>
    <row r="14" spans="1:21" ht="75" hidden="1" x14ac:dyDescent="0.25">
      <c r="A14" s="96">
        <v>43524</v>
      </c>
      <c r="B14" s="97" t="s">
        <v>2914</v>
      </c>
      <c r="C14" s="98">
        <v>4</v>
      </c>
      <c r="D14" s="97" t="s">
        <v>16</v>
      </c>
      <c r="E14" s="97" t="s">
        <v>2019</v>
      </c>
      <c r="F14" s="97" t="s">
        <v>461</v>
      </c>
      <c r="G14" s="97" t="s">
        <v>462</v>
      </c>
      <c r="H14" s="97" t="s">
        <v>2870</v>
      </c>
      <c r="I14" s="97" t="s">
        <v>2839</v>
      </c>
      <c r="J14" s="97" t="s">
        <v>2868</v>
      </c>
      <c r="K14" s="97" t="s">
        <v>2869</v>
      </c>
      <c r="L14" s="97" t="s">
        <v>2814</v>
      </c>
      <c r="M14" s="97" t="s">
        <v>2815</v>
      </c>
      <c r="N14" s="98">
        <v>5</v>
      </c>
      <c r="O14" s="100">
        <v>2623489.4900000002</v>
      </c>
      <c r="P14" s="100">
        <v>2899200</v>
      </c>
      <c r="Q14" s="100">
        <v>1208000</v>
      </c>
      <c r="R14" s="100">
        <v>1019527.43</v>
      </c>
      <c r="S14" s="100">
        <v>-188472.57</v>
      </c>
      <c r="T14" s="100">
        <v>-15.602033940397352</v>
      </c>
      <c r="U14" s="97" t="s">
        <v>2846</v>
      </c>
    </row>
    <row r="15" spans="1:21" ht="45" hidden="1" x14ac:dyDescent="0.25">
      <c r="A15" s="96">
        <v>43524</v>
      </c>
      <c r="B15" s="97" t="s">
        <v>2914</v>
      </c>
      <c r="C15" s="98">
        <v>4</v>
      </c>
      <c r="D15" s="97" t="s">
        <v>16</v>
      </c>
      <c r="E15" s="97" t="s">
        <v>2019</v>
      </c>
      <c r="F15" s="97" t="s">
        <v>461</v>
      </c>
      <c r="G15" s="97" t="s">
        <v>462</v>
      </c>
      <c r="H15" s="97" t="s">
        <v>2870</v>
      </c>
      <c r="I15" s="97" t="s">
        <v>2839</v>
      </c>
      <c r="J15" s="97" t="s">
        <v>2868</v>
      </c>
      <c r="K15" s="97" t="s">
        <v>2869</v>
      </c>
      <c r="L15" s="97" t="s">
        <v>2816</v>
      </c>
      <c r="M15" s="97" t="s">
        <v>2817</v>
      </c>
      <c r="N15" s="98">
        <v>5</v>
      </c>
      <c r="O15" s="100">
        <v>256822.33</v>
      </c>
      <c r="P15" s="100">
        <v>622200</v>
      </c>
      <c r="Q15" s="100">
        <v>259250</v>
      </c>
      <c r="R15" s="100">
        <v>99063.16</v>
      </c>
      <c r="S15" s="100">
        <v>-160186.84</v>
      </c>
      <c r="T15" s="100">
        <v>-61.788559305689489</v>
      </c>
      <c r="U15" s="97" t="s">
        <v>2846</v>
      </c>
    </row>
    <row r="16" spans="1:21" ht="75" hidden="1" x14ac:dyDescent="0.25">
      <c r="A16" s="96">
        <v>43524</v>
      </c>
      <c r="B16" s="97" t="s">
        <v>2914</v>
      </c>
      <c r="C16" s="98">
        <v>4</v>
      </c>
      <c r="D16" s="97" t="s">
        <v>16</v>
      </c>
      <c r="E16" s="97" t="s">
        <v>2019</v>
      </c>
      <c r="F16" s="97" t="s">
        <v>461</v>
      </c>
      <c r="G16" s="97" t="s">
        <v>462</v>
      </c>
      <c r="H16" s="97" t="s">
        <v>2870</v>
      </c>
      <c r="I16" s="97" t="s">
        <v>2839</v>
      </c>
      <c r="J16" s="97" t="s">
        <v>2868</v>
      </c>
      <c r="K16" s="97" t="s">
        <v>2869</v>
      </c>
      <c r="L16" s="97" t="s">
        <v>2818</v>
      </c>
      <c r="M16" s="97" t="s">
        <v>2819</v>
      </c>
      <c r="N16" s="98">
        <v>5</v>
      </c>
      <c r="O16" s="100">
        <v>2516836</v>
      </c>
      <c r="P16" s="100">
        <v>2600400</v>
      </c>
      <c r="Q16" s="100">
        <v>1083500</v>
      </c>
      <c r="R16" s="100">
        <v>964658.21</v>
      </c>
      <c r="S16" s="100">
        <v>-118841.79</v>
      </c>
      <c r="T16" s="100">
        <v>-10.968323950161514</v>
      </c>
      <c r="U16" s="97" t="s">
        <v>2846</v>
      </c>
    </row>
    <row r="17" spans="1:21" ht="60" hidden="1" x14ac:dyDescent="0.25">
      <c r="A17" s="96">
        <v>43524</v>
      </c>
      <c r="B17" s="97" t="s">
        <v>2914</v>
      </c>
      <c r="C17" s="98">
        <v>4</v>
      </c>
      <c r="D17" s="97" t="s">
        <v>16</v>
      </c>
      <c r="E17" s="97" t="s">
        <v>2019</v>
      </c>
      <c r="F17" s="97" t="s">
        <v>461</v>
      </c>
      <c r="G17" s="97" t="s">
        <v>462</v>
      </c>
      <c r="H17" s="97" t="s">
        <v>2870</v>
      </c>
      <c r="I17" s="97" t="s">
        <v>2839</v>
      </c>
      <c r="J17" s="97" t="s">
        <v>2868</v>
      </c>
      <c r="K17" s="97" t="s">
        <v>2869</v>
      </c>
      <c r="L17" s="97" t="s">
        <v>2820</v>
      </c>
      <c r="M17" s="97" t="s">
        <v>2821</v>
      </c>
      <c r="N17" s="98">
        <v>5</v>
      </c>
      <c r="O17" s="100">
        <v>42082184.289999999</v>
      </c>
      <c r="P17" s="100">
        <v>46032800</v>
      </c>
      <c r="Q17" s="100">
        <v>19180333.333333332</v>
      </c>
      <c r="R17" s="100">
        <v>17800354</v>
      </c>
      <c r="S17" s="100">
        <v>-1379979.3333333333</v>
      </c>
      <c r="T17" s="100">
        <v>-7.1947619957943036</v>
      </c>
      <c r="U17" s="97" t="s">
        <v>2846</v>
      </c>
    </row>
    <row r="18" spans="1:21" ht="30" hidden="1" x14ac:dyDescent="0.25">
      <c r="A18" s="96">
        <v>43524</v>
      </c>
      <c r="B18" s="97" t="s">
        <v>2914</v>
      </c>
      <c r="C18" s="98">
        <v>4</v>
      </c>
      <c r="D18" s="97" t="s">
        <v>16</v>
      </c>
      <c r="E18" s="97" t="s">
        <v>2019</v>
      </c>
      <c r="F18" s="97" t="s">
        <v>461</v>
      </c>
      <c r="G18" s="97" t="s">
        <v>462</v>
      </c>
      <c r="H18" s="97" t="s">
        <v>2870</v>
      </c>
      <c r="I18" s="97" t="s">
        <v>2839</v>
      </c>
      <c r="J18" s="97" t="s">
        <v>2868</v>
      </c>
      <c r="K18" s="97" t="s">
        <v>2869</v>
      </c>
      <c r="L18" s="97" t="s">
        <v>2822</v>
      </c>
      <c r="M18" s="97" t="s">
        <v>2848</v>
      </c>
      <c r="N18" s="98">
        <v>5</v>
      </c>
      <c r="O18" s="100">
        <v>6926832.6500000004</v>
      </c>
      <c r="P18" s="100">
        <v>7250000</v>
      </c>
      <c r="Q18" s="100">
        <v>3020833.3333333335</v>
      </c>
      <c r="R18" s="100">
        <v>3150662.5</v>
      </c>
      <c r="S18" s="100">
        <v>129829.16666666667</v>
      </c>
      <c r="T18" s="100">
        <v>4.2977931034482761</v>
      </c>
      <c r="U18" s="97" t="s">
        <v>2847</v>
      </c>
    </row>
    <row r="19" spans="1:21" ht="30" hidden="1" x14ac:dyDescent="0.25">
      <c r="A19" s="96">
        <v>43524</v>
      </c>
      <c r="B19" s="97" t="s">
        <v>2914</v>
      </c>
      <c r="C19" s="98">
        <v>4</v>
      </c>
      <c r="D19" s="97" t="s">
        <v>16</v>
      </c>
      <c r="E19" s="97" t="s">
        <v>2019</v>
      </c>
      <c r="F19" s="97" t="s">
        <v>461</v>
      </c>
      <c r="G19" s="97" t="s">
        <v>462</v>
      </c>
      <c r="H19" s="97" t="s">
        <v>2870</v>
      </c>
      <c r="I19" s="97" t="s">
        <v>2839</v>
      </c>
      <c r="J19" s="97" t="s">
        <v>2868</v>
      </c>
      <c r="K19" s="97" t="s">
        <v>2869</v>
      </c>
      <c r="L19" s="97" t="s">
        <v>2823</v>
      </c>
      <c r="M19" s="97" t="s">
        <v>2824</v>
      </c>
      <c r="N19" s="98">
        <v>5</v>
      </c>
      <c r="O19" s="100">
        <v>14134706.67</v>
      </c>
      <c r="P19" s="100">
        <v>14844300</v>
      </c>
      <c r="Q19" s="100">
        <v>6185125</v>
      </c>
      <c r="R19" s="100">
        <v>5973550</v>
      </c>
      <c r="S19" s="100">
        <v>-211575</v>
      </c>
      <c r="T19" s="100">
        <v>-3.4207069380166129</v>
      </c>
      <c r="U19" s="97" t="s">
        <v>2846</v>
      </c>
    </row>
    <row r="20" spans="1:21" ht="45" hidden="1" x14ac:dyDescent="0.25">
      <c r="A20" s="96">
        <v>43524</v>
      </c>
      <c r="B20" s="97" t="s">
        <v>2914</v>
      </c>
      <c r="C20" s="98">
        <v>4</v>
      </c>
      <c r="D20" s="97" t="s">
        <v>16</v>
      </c>
      <c r="E20" s="97" t="s">
        <v>2019</v>
      </c>
      <c r="F20" s="97" t="s">
        <v>461</v>
      </c>
      <c r="G20" s="97" t="s">
        <v>462</v>
      </c>
      <c r="H20" s="97" t="s">
        <v>2870</v>
      </c>
      <c r="I20" s="97" t="s">
        <v>2839</v>
      </c>
      <c r="J20" s="97" t="s">
        <v>2868</v>
      </c>
      <c r="K20" s="97" t="s">
        <v>2869</v>
      </c>
      <c r="L20" s="97" t="s">
        <v>2825</v>
      </c>
      <c r="M20" s="97" t="s">
        <v>2826</v>
      </c>
      <c r="N20" s="98">
        <v>5</v>
      </c>
      <c r="O20" s="100">
        <v>3771172.15</v>
      </c>
      <c r="P20" s="100">
        <v>3709700</v>
      </c>
      <c r="Q20" s="100">
        <v>1545708.3333333335</v>
      </c>
      <c r="R20" s="100">
        <v>1202958</v>
      </c>
      <c r="S20" s="100">
        <v>-342750.33333333331</v>
      </c>
      <c r="T20" s="100">
        <v>-22.174321373695985</v>
      </c>
      <c r="U20" s="97" t="s">
        <v>2846</v>
      </c>
    </row>
    <row r="21" spans="1:21" ht="30" hidden="1" x14ac:dyDescent="0.25">
      <c r="A21" s="96">
        <v>43524</v>
      </c>
      <c r="B21" s="97" t="s">
        <v>2914</v>
      </c>
      <c r="C21" s="98">
        <v>4</v>
      </c>
      <c r="D21" s="97" t="s">
        <v>16</v>
      </c>
      <c r="E21" s="97" t="s">
        <v>2019</v>
      </c>
      <c r="F21" s="97" t="s">
        <v>461</v>
      </c>
      <c r="G21" s="97" t="s">
        <v>462</v>
      </c>
      <c r="H21" s="97" t="s">
        <v>2870</v>
      </c>
      <c r="I21" s="97" t="s">
        <v>2839</v>
      </c>
      <c r="J21" s="97" t="s">
        <v>2868</v>
      </c>
      <c r="K21" s="97" t="s">
        <v>2869</v>
      </c>
      <c r="L21" s="97" t="s">
        <v>2827</v>
      </c>
      <c r="M21" s="97" t="s">
        <v>2828</v>
      </c>
      <c r="N21" s="98">
        <v>5</v>
      </c>
      <c r="O21" s="100">
        <v>2902465.25</v>
      </c>
      <c r="P21" s="100">
        <v>3029800</v>
      </c>
      <c r="Q21" s="100">
        <v>1262416.6666666667</v>
      </c>
      <c r="R21" s="100">
        <v>965669.42</v>
      </c>
      <c r="S21" s="100">
        <v>-296747.24666666664</v>
      </c>
      <c r="T21" s="100">
        <v>-23.506283979140537</v>
      </c>
      <c r="U21" s="97" t="s">
        <v>2846</v>
      </c>
    </row>
    <row r="22" spans="1:21" ht="45" hidden="1" x14ac:dyDescent="0.25">
      <c r="A22" s="96">
        <v>43524</v>
      </c>
      <c r="B22" s="97" t="s">
        <v>2914</v>
      </c>
      <c r="C22" s="98">
        <v>4</v>
      </c>
      <c r="D22" s="97" t="s">
        <v>16</v>
      </c>
      <c r="E22" s="97" t="s">
        <v>2019</v>
      </c>
      <c r="F22" s="97" t="s">
        <v>461</v>
      </c>
      <c r="G22" s="97" t="s">
        <v>462</v>
      </c>
      <c r="H22" s="97" t="s">
        <v>2870</v>
      </c>
      <c r="I22" s="97" t="s">
        <v>2839</v>
      </c>
      <c r="J22" s="97" t="s">
        <v>2868</v>
      </c>
      <c r="K22" s="97" t="s">
        <v>2869</v>
      </c>
      <c r="L22" s="97" t="s">
        <v>2829</v>
      </c>
      <c r="M22" s="97" t="s">
        <v>2830</v>
      </c>
      <c r="N22" s="98">
        <v>5</v>
      </c>
      <c r="O22" s="100">
        <v>2928970.6</v>
      </c>
      <c r="P22" s="100">
        <v>2885300</v>
      </c>
      <c r="Q22" s="100">
        <v>1202208.3333333335</v>
      </c>
      <c r="R22" s="100">
        <v>1088960.82</v>
      </c>
      <c r="S22" s="100">
        <v>-113247.51333333334</v>
      </c>
      <c r="T22" s="100">
        <v>-9.4199574394343735</v>
      </c>
      <c r="U22" s="97" t="s">
        <v>2846</v>
      </c>
    </row>
    <row r="23" spans="1:21" ht="30" hidden="1" x14ac:dyDescent="0.25">
      <c r="A23" s="96">
        <v>43524</v>
      </c>
      <c r="B23" s="97" t="s">
        <v>2914</v>
      </c>
      <c r="C23" s="98">
        <v>4</v>
      </c>
      <c r="D23" s="97" t="s">
        <v>16</v>
      </c>
      <c r="E23" s="97" t="s">
        <v>2019</v>
      </c>
      <c r="F23" s="97" t="s">
        <v>461</v>
      </c>
      <c r="G23" s="97" t="s">
        <v>462</v>
      </c>
      <c r="H23" s="97" t="s">
        <v>2870</v>
      </c>
      <c r="I23" s="97" t="s">
        <v>2839</v>
      </c>
      <c r="J23" s="97" t="s">
        <v>2868</v>
      </c>
      <c r="K23" s="97" t="s">
        <v>2869</v>
      </c>
      <c r="L23" s="97" t="s">
        <v>2831</v>
      </c>
      <c r="M23" s="97" t="s">
        <v>2832</v>
      </c>
      <c r="N23" s="98">
        <v>5</v>
      </c>
      <c r="O23" s="100">
        <v>2438584.16</v>
      </c>
      <c r="P23" s="100">
        <v>2755300</v>
      </c>
      <c r="Q23" s="100">
        <v>1148041.6666666665</v>
      </c>
      <c r="R23" s="100">
        <v>934061.67</v>
      </c>
      <c r="S23" s="100">
        <v>-213979.99666666667</v>
      </c>
      <c r="T23" s="100">
        <v>-18.638696040358582</v>
      </c>
      <c r="U23" s="97" t="s">
        <v>2846</v>
      </c>
    </row>
    <row r="24" spans="1:21" ht="60" hidden="1" x14ac:dyDescent="0.25">
      <c r="A24" s="96">
        <v>43524</v>
      </c>
      <c r="B24" s="97" t="s">
        <v>2914</v>
      </c>
      <c r="C24" s="98">
        <v>4</v>
      </c>
      <c r="D24" s="97" t="s">
        <v>16</v>
      </c>
      <c r="E24" s="97" t="s">
        <v>2019</v>
      </c>
      <c r="F24" s="97" t="s">
        <v>461</v>
      </c>
      <c r="G24" s="97" t="s">
        <v>462</v>
      </c>
      <c r="H24" s="97" t="s">
        <v>2870</v>
      </c>
      <c r="I24" s="97" t="s">
        <v>2839</v>
      </c>
      <c r="J24" s="97" t="s">
        <v>2868</v>
      </c>
      <c r="K24" s="97" t="s">
        <v>2869</v>
      </c>
      <c r="L24" s="97" t="s">
        <v>2833</v>
      </c>
      <c r="M24" s="97" t="s">
        <v>2834</v>
      </c>
      <c r="N24" s="98">
        <v>5</v>
      </c>
      <c r="O24" s="100">
        <v>2108088.6</v>
      </c>
      <c r="P24" s="100">
        <v>3502600</v>
      </c>
      <c r="Q24" s="100">
        <v>1459416.6666666667</v>
      </c>
      <c r="R24" s="100">
        <v>922870.3</v>
      </c>
      <c r="S24" s="100">
        <v>-536546.3666666667</v>
      </c>
      <c r="T24" s="100">
        <v>-36.764440130189001</v>
      </c>
      <c r="U24" s="97" t="s">
        <v>2846</v>
      </c>
    </row>
    <row r="25" spans="1:21" ht="60" hidden="1" x14ac:dyDescent="0.25">
      <c r="A25" s="96">
        <v>43524</v>
      </c>
      <c r="B25" s="97" t="s">
        <v>2914</v>
      </c>
      <c r="C25" s="98">
        <v>4</v>
      </c>
      <c r="D25" s="97" t="s">
        <v>16</v>
      </c>
      <c r="E25" s="97" t="s">
        <v>2019</v>
      </c>
      <c r="F25" s="97" t="s">
        <v>461</v>
      </c>
      <c r="G25" s="97" t="s">
        <v>462</v>
      </c>
      <c r="H25" s="97" t="s">
        <v>2870</v>
      </c>
      <c r="I25" s="97" t="s">
        <v>2839</v>
      </c>
      <c r="J25" s="97" t="s">
        <v>2868</v>
      </c>
      <c r="K25" s="97" t="s">
        <v>2869</v>
      </c>
      <c r="L25" s="97" t="s">
        <v>2835</v>
      </c>
      <c r="M25" s="97" t="s">
        <v>2836</v>
      </c>
      <c r="N25" s="98">
        <v>5</v>
      </c>
      <c r="O25" s="100">
        <v>66118.740000000005</v>
      </c>
      <c r="P25" s="100">
        <v>77900</v>
      </c>
      <c r="Q25" s="100">
        <v>32458.333333333336</v>
      </c>
      <c r="R25" s="100">
        <v>24198.400000000001</v>
      </c>
      <c r="S25" s="100">
        <v>-8259.9333333333343</v>
      </c>
      <c r="T25" s="100">
        <v>-25.447804878048782</v>
      </c>
      <c r="U25" s="97" t="s">
        <v>2846</v>
      </c>
    </row>
    <row r="26" spans="1:21" ht="30" hidden="1" x14ac:dyDescent="0.25">
      <c r="A26" s="96">
        <v>43524</v>
      </c>
      <c r="B26" s="97" t="s">
        <v>2914</v>
      </c>
      <c r="C26" s="98">
        <v>4</v>
      </c>
      <c r="D26" s="97" t="s">
        <v>16</v>
      </c>
      <c r="E26" s="97" t="s">
        <v>2019</v>
      </c>
      <c r="F26" s="97" t="s">
        <v>461</v>
      </c>
      <c r="G26" s="97" t="s">
        <v>462</v>
      </c>
      <c r="H26" s="97" t="s">
        <v>2870</v>
      </c>
      <c r="I26" s="97" t="s">
        <v>2839</v>
      </c>
      <c r="J26" s="97" t="s">
        <v>2868</v>
      </c>
      <c r="K26" s="97" t="s">
        <v>2869</v>
      </c>
      <c r="L26" s="97" t="s">
        <v>2837</v>
      </c>
      <c r="M26" s="97" t="s">
        <v>2838</v>
      </c>
      <c r="N26" s="98">
        <v>5</v>
      </c>
      <c r="O26" s="100">
        <v>6469294.2300000004</v>
      </c>
      <c r="P26" s="100">
        <v>6951600</v>
      </c>
      <c r="Q26" s="100">
        <v>2896500</v>
      </c>
      <c r="R26" s="100">
        <v>3634468.65</v>
      </c>
      <c r="S26" s="100">
        <v>737968.65</v>
      </c>
      <c r="T26" s="100">
        <v>25.477944070429832</v>
      </c>
      <c r="U26" s="97" t="s">
        <v>2847</v>
      </c>
    </row>
    <row r="27" spans="1:21" ht="60" hidden="1" x14ac:dyDescent="0.25">
      <c r="A27" s="96">
        <v>43524</v>
      </c>
      <c r="B27" s="97" t="s">
        <v>2914</v>
      </c>
      <c r="C27" s="98">
        <v>4</v>
      </c>
      <c r="D27" s="97" t="s">
        <v>16</v>
      </c>
      <c r="E27" s="97" t="s">
        <v>2019</v>
      </c>
      <c r="F27" s="97" t="s">
        <v>461</v>
      </c>
      <c r="G27" s="97" t="s">
        <v>462</v>
      </c>
      <c r="H27" s="97" t="s">
        <v>2871</v>
      </c>
      <c r="I27" s="97" t="s">
        <v>2872</v>
      </c>
      <c r="J27" s="97" t="s">
        <v>2870</v>
      </c>
      <c r="K27" s="97" t="s">
        <v>1944</v>
      </c>
      <c r="L27" s="97" t="s">
        <v>2873</v>
      </c>
      <c r="M27" s="97" t="s">
        <v>2874</v>
      </c>
      <c r="N27" s="98">
        <v>5</v>
      </c>
      <c r="O27" s="100">
        <v>2362877.7999999998</v>
      </c>
      <c r="P27" s="100">
        <v>0</v>
      </c>
      <c r="Q27" s="100">
        <v>0</v>
      </c>
      <c r="R27" s="100">
        <v>12424349.309999995</v>
      </c>
      <c r="S27" s="100">
        <v>12424349.310000001</v>
      </c>
      <c r="T27" s="101"/>
      <c r="U27" s="97" t="s">
        <v>2846</v>
      </c>
    </row>
    <row r="28" spans="1:21" ht="60" hidden="1" x14ac:dyDescent="0.25">
      <c r="A28" s="96">
        <v>43524</v>
      </c>
      <c r="B28" s="97" t="s">
        <v>2914</v>
      </c>
      <c r="C28" s="98">
        <v>4</v>
      </c>
      <c r="D28" s="97" t="s">
        <v>16</v>
      </c>
      <c r="E28" s="97" t="s">
        <v>2019</v>
      </c>
      <c r="F28" s="97" t="s">
        <v>461</v>
      </c>
      <c r="G28" s="97" t="s">
        <v>462</v>
      </c>
      <c r="H28" s="97" t="s">
        <v>2875</v>
      </c>
      <c r="I28" s="97" t="s">
        <v>2876</v>
      </c>
      <c r="J28" s="97" t="s">
        <v>2877</v>
      </c>
      <c r="K28" s="97" t="s">
        <v>1944</v>
      </c>
      <c r="L28" s="97" t="s">
        <v>2878</v>
      </c>
      <c r="M28" s="97" t="s">
        <v>2879</v>
      </c>
      <c r="N28" s="98">
        <v>5</v>
      </c>
      <c r="O28" s="100">
        <v>18888400.52</v>
      </c>
      <c r="P28" s="100">
        <v>0</v>
      </c>
      <c r="Q28" s="100">
        <v>0</v>
      </c>
      <c r="R28" s="100">
        <v>28042696.740000002</v>
      </c>
      <c r="S28" s="100">
        <v>28042696.739999998</v>
      </c>
      <c r="T28" s="101"/>
      <c r="U28" s="97" t="s">
        <v>2846</v>
      </c>
    </row>
    <row r="29" spans="1:21" ht="60" hidden="1" x14ac:dyDescent="0.25">
      <c r="A29" s="96">
        <v>43524</v>
      </c>
      <c r="B29" s="97" t="s">
        <v>2914</v>
      </c>
      <c r="C29" s="98">
        <v>4</v>
      </c>
      <c r="D29" s="97" t="s">
        <v>16</v>
      </c>
      <c r="E29" s="97" t="s">
        <v>2019</v>
      </c>
      <c r="F29" s="97" t="s">
        <v>461</v>
      </c>
      <c r="G29" s="97" t="s">
        <v>462</v>
      </c>
      <c r="H29" s="97" t="s">
        <v>2875</v>
      </c>
      <c r="I29" s="97" t="s">
        <v>2876</v>
      </c>
      <c r="J29" s="97" t="s">
        <v>2877</v>
      </c>
      <c r="K29" s="97" t="s">
        <v>1944</v>
      </c>
      <c r="L29" s="97" t="s">
        <v>2880</v>
      </c>
      <c r="M29" s="97" t="s">
        <v>2881</v>
      </c>
      <c r="N29" s="98">
        <v>5</v>
      </c>
      <c r="O29" s="100">
        <v>-26062300.309999999</v>
      </c>
      <c r="P29" s="100">
        <v>0</v>
      </c>
      <c r="Q29" s="100">
        <v>0</v>
      </c>
      <c r="R29" s="100">
        <v>-28287197.939999998</v>
      </c>
      <c r="S29" s="100">
        <v>-28287197.940000001</v>
      </c>
      <c r="T29" s="101"/>
      <c r="U29" s="97" t="s">
        <v>2846</v>
      </c>
    </row>
    <row r="30" spans="1:21" ht="75" hidden="1" x14ac:dyDescent="0.25">
      <c r="A30" s="96">
        <v>43524</v>
      </c>
      <c r="B30" s="97" t="s">
        <v>2914</v>
      </c>
      <c r="C30" s="98">
        <v>4</v>
      </c>
      <c r="D30" s="97" t="s">
        <v>16</v>
      </c>
      <c r="E30" s="97" t="s">
        <v>2019</v>
      </c>
      <c r="F30" s="97" t="s">
        <v>463</v>
      </c>
      <c r="G30" s="97" t="s">
        <v>464</v>
      </c>
      <c r="H30" s="97" t="s">
        <v>2868</v>
      </c>
      <c r="I30" s="97" t="s">
        <v>2811</v>
      </c>
      <c r="J30" s="97" t="s">
        <v>2868</v>
      </c>
      <c r="K30" s="97" t="s">
        <v>2869</v>
      </c>
      <c r="L30" s="97" t="s">
        <v>2790</v>
      </c>
      <c r="M30" s="97" t="s">
        <v>2791</v>
      </c>
      <c r="N30" s="98">
        <v>5</v>
      </c>
      <c r="O30" s="100">
        <v>33861441.280000001</v>
      </c>
      <c r="P30" s="100">
        <v>33872000</v>
      </c>
      <c r="Q30" s="100">
        <v>14113333.333333334</v>
      </c>
      <c r="R30" s="100">
        <v>20288045.150000006</v>
      </c>
      <c r="S30" s="100">
        <v>6174711.8166666664</v>
      </c>
      <c r="T30" s="100">
        <v>43.750910368445915</v>
      </c>
      <c r="U30" s="97" t="s">
        <v>2846</v>
      </c>
    </row>
    <row r="31" spans="1:21" ht="75" hidden="1" x14ac:dyDescent="0.25">
      <c r="A31" s="96">
        <v>43524</v>
      </c>
      <c r="B31" s="97" t="s">
        <v>2914</v>
      </c>
      <c r="C31" s="98">
        <v>4</v>
      </c>
      <c r="D31" s="97" t="s">
        <v>16</v>
      </c>
      <c r="E31" s="97" t="s">
        <v>2019</v>
      </c>
      <c r="F31" s="97" t="s">
        <v>463</v>
      </c>
      <c r="G31" s="97" t="s">
        <v>464</v>
      </c>
      <c r="H31" s="97" t="s">
        <v>2868</v>
      </c>
      <c r="I31" s="97" t="s">
        <v>2811</v>
      </c>
      <c r="J31" s="97" t="s">
        <v>2868</v>
      </c>
      <c r="K31" s="97" t="s">
        <v>2869</v>
      </c>
      <c r="L31" s="97" t="s">
        <v>2792</v>
      </c>
      <c r="M31" s="97" t="s">
        <v>2793</v>
      </c>
      <c r="N31" s="98">
        <v>5</v>
      </c>
      <c r="O31" s="100">
        <v>121000</v>
      </c>
      <c r="P31" s="100">
        <v>160000</v>
      </c>
      <c r="Q31" s="100">
        <v>66666.666666666672</v>
      </c>
      <c r="R31" s="100">
        <v>24000</v>
      </c>
      <c r="S31" s="100">
        <v>-42666.666666666664</v>
      </c>
      <c r="T31" s="100">
        <v>-64</v>
      </c>
      <c r="U31" s="97" t="s">
        <v>2847</v>
      </c>
    </row>
    <row r="32" spans="1:21" ht="75" hidden="1" x14ac:dyDescent="0.25">
      <c r="A32" s="96">
        <v>43524</v>
      </c>
      <c r="B32" s="97" t="s">
        <v>2914</v>
      </c>
      <c r="C32" s="98">
        <v>4</v>
      </c>
      <c r="D32" s="97" t="s">
        <v>16</v>
      </c>
      <c r="E32" s="97" t="s">
        <v>2019</v>
      </c>
      <c r="F32" s="97" t="s">
        <v>463</v>
      </c>
      <c r="G32" s="97" t="s">
        <v>464</v>
      </c>
      <c r="H32" s="97" t="s">
        <v>2868</v>
      </c>
      <c r="I32" s="97" t="s">
        <v>2811</v>
      </c>
      <c r="J32" s="97" t="s">
        <v>2868</v>
      </c>
      <c r="K32" s="97" t="s">
        <v>2869</v>
      </c>
      <c r="L32" s="97" t="s">
        <v>2794</v>
      </c>
      <c r="M32" s="97" t="s">
        <v>2795</v>
      </c>
      <c r="N32" s="98">
        <v>5</v>
      </c>
      <c r="O32" s="100">
        <v>36006.67</v>
      </c>
      <c r="P32" s="100">
        <v>0</v>
      </c>
      <c r="Q32" s="100">
        <v>0</v>
      </c>
      <c r="R32" s="100">
        <v>73156</v>
      </c>
      <c r="S32" s="100">
        <v>73156</v>
      </c>
      <c r="T32" s="101"/>
      <c r="U32" s="97" t="s">
        <v>2846</v>
      </c>
    </row>
    <row r="33" spans="1:21" ht="90" hidden="1" x14ac:dyDescent="0.25">
      <c r="A33" s="96">
        <v>43524</v>
      </c>
      <c r="B33" s="97" t="s">
        <v>2914</v>
      </c>
      <c r="C33" s="98">
        <v>4</v>
      </c>
      <c r="D33" s="97" t="s">
        <v>16</v>
      </c>
      <c r="E33" s="97" t="s">
        <v>2019</v>
      </c>
      <c r="F33" s="97" t="s">
        <v>463</v>
      </c>
      <c r="G33" s="97" t="s">
        <v>464</v>
      </c>
      <c r="H33" s="97" t="s">
        <v>2868</v>
      </c>
      <c r="I33" s="97" t="s">
        <v>2811</v>
      </c>
      <c r="J33" s="97" t="s">
        <v>2868</v>
      </c>
      <c r="K33" s="97" t="s">
        <v>2869</v>
      </c>
      <c r="L33" s="97" t="s">
        <v>2797</v>
      </c>
      <c r="M33" s="97" t="s">
        <v>2798</v>
      </c>
      <c r="N33" s="98">
        <v>5</v>
      </c>
      <c r="O33" s="100">
        <v>4821047.3899999997</v>
      </c>
      <c r="P33" s="100">
        <v>5840000</v>
      </c>
      <c r="Q33" s="100">
        <v>2433333.333333333</v>
      </c>
      <c r="R33" s="100">
        <v>2224007.7000000002</v>
      </c>
      <c r="S33" s="100">
        <v>-209325.63333333333</v>
      </c>
      <c r="T33" s="100">
        <v>-8.6024232876712325</v>
      </c>
      <c r="U33" s="97" t="s">
        <v>2847</v>
      </c>
    </row>
    <row r="34" spans="1:21" ht="75" hidden="1" x14ac:dyDescent="0.25">
      <c r="A34" s="96">
        <v>43524</v>
      </c>
      <c r="B34" s="97" t="s">
        <v>2914</v>
      </c>
      <c r="C34" s="98">
        <v>4</v>
      </c>
      <c r="D34" s="97" t="s">
        <v>16</v>
      </c>
      <c r="E34" s="97" t="s">
        <v>2019</v>
      </c>
      <c r="F34" s="97" t="s">
        <v>463</v>
      </c>
      <c r="G34" s="97" t="s">
        <v>464</v>
      </c>
      <c r="H34" s="97" t="s">
        <v>2868</v>
      </c>
      <c r="I34" s="97" t="s">
        <v>2811</v>
      </c>
      <c r="J34" s="97" t="s">
        <v>2868</v>
      </c>
      <c r="K34" s="97" t="s">
        <v>2869</v>
      </c>
      <c r="L34" s="97" t="s">
        <v>2799</v>
      </c>
      <c r="M34" s="97" t="s">
        <v>2800</v>
      </c>
      <c r="N34" s="98">
        <v>5</v>
      </c>
      <c r="O34" s="100">
        <v>3235438.66</v>
      </c>
      <c r="P34" s="100">
        <v>3760000</v>
      </c>
      <c r="Q34" s="100">
        <v>1566666.6666666667</v>
      </c>
      <c r="R34" s="100">
        <v>1170781.24</v>
      </c>
      <c r="S34" s="100">
        <v>-395885.42666666664</v>
      </c>
      <c r="T34" s="100">
        <v>-25.269282553191488</v>
      </c>
      <c r="U34" s="97" t="s">
        <v>2847</v>
      </c>
    </row>
    <row r="35" spans="1:21" ht="75" hidden="1" x14ac:dyDescent="0.25">
      <c r="A35" s="96">
        <v>43524</v>
      </c>
      <c r="B35" s="97" t="s">
        <v>2914</v>
      </c>
      <c r="C35" s="98">
        <v>4</v>
      </c>
      <c r="D35" s="97" t="s">
        <v>16</v>
      </c>
      <c r="E35" s="97" t="s">
        <v>2019</v>
      </c>
      <c r="F35" s="97" t="s">
        <v>463</v>
      </c>
      <c r="G35" s="97" t="s">
        <v>464</v>
      </c>
      <c r="H35" s="97" t="s">
        <v>2868</v>
      </c>
      <c r="I35" s="97" t="s">
        <v>2811</v>
      </c>
      <c r="J35" s="97" t="s">
        <v>2868</v>
      </c>
      <c r="K35" s="97" t="s">
        <v>2869</v>
      </c>
      <c r="L35" s="97" t="s">
        <v>2801</v>
      </c>
      <c r="M35" s="97" t="s">
        <v>2802</v>
      </c>
      <c r="N35" s="98">
        <v>5</v>
      </c>
      <c r="O35" s="100">
        <v>191321.42</v>
      </c>
      <c r="P35" s="100">
        <v>505000</v>
      </c>
      <c r="Q35" s="100">
        <v>210416.66666666669</v>
      </c>
      <c r="R35" s="100">
        <v>116349</v>
      </c>
      <c r="S35" s="100">
        <v>-94067.666666666672</v>
      </c>
      <c r="T35" s="100">
        <v>-44.705425742574256</v>
      </c>
      <c r="U35" s="97" t="s">
        <v>2847</v>
      </c>
    </row>
    <row r="36" spans="1:21" ht="75" hidden="1" x14ac:dyDescent="0.25">
      <c r="A36" s="96">
        <v>43524</v>
      </c>
      <c r="B36" s="97" t="s">
        <v>2914</v>
      </c>
      <c r="C36" s="98">
        <v>4</v>
      </c>
      <c r="D36" s="97" t="s">
        <v>16</v>
      </c>
      <c r="E36" s="97" t="s">
        <v>2019</v>
      </c>
      <c r="F36" s="97" t="s">
        <v>463</v>
      </c>
      <c r="G36" s="97" t="s">
        <v>464</v>
      </c>
      <c r="H36" s="97" t="s">
        <v>2868</v>
      </c>
      <c r="I36" s="97" t="s">
        <v>2811</v>
      </c>
      <c r="J36" s="97" t="s">
        <v>2868</v>
      </c>
      <c r="K36" s="97" t="s">
        <v>2869</v>
      </c>
      <c r="L36" s="97" t="s">
        <v>2803</v>
      </c>
      <c r="M36" s="97" t="s">
        <v>2804</v>
      </c>
      <c r="N36" s="98">
        <v>5</v>
      </c>
      <c r="O36" s="100">
        <v>7059340.6900000004</v>
      </c>
      <c r="P36" s="100">
        <v>7120000</v>
      </c>
      <c r="Q36" s="100">
        <v>2966666.666666667</v>
      </c>
      <c r="R36" s="100">
        <v>2320212</v>
      </c>
      <c r="S36" s="100">
        <v>-646454.66666666663</v>
      </c>
      <c r="T36" s="100">
        <v>-21.790606741573033</v>
      </c>
      <c r="U36" s="97" t="s">
        <v>2847</v>
      </c>
    </row>
    <row r="37" spans="1:21" ht="75" hidden="1" x14ac:dyDescent="0.25">
      <c r="A37" s="96">
        <v>43524</v>
      </c>
      <c r="B37" s="97" t="s">
        <v>2914</v>
      </c>
      <c r="C37" s="98">
        <v>4</v>
      </c>
      <c r="D37" s="97" t="s">
        <v>16</v>
      </c>
      <c r="E37" s="97" t="s">
        <v>2019</v>
      </c>
      <c r="F37" s="97" t="s">
        <v>463</v>
      </c>
      <c r="G37" s="97" t="s">
        <v>464</v>
      </c>
      <c r="H37" s="97" t="s">
        <v>2868</v>
      </c>
      <c r="I37" s="97" t="s">
        <v>2811</v>
      </c>
      <c r="J37" s="97" t="s">
        <v>2868</v>
      </c>
      <c r="K37" s="97" t="s">
        <v>2869</v>
      </c>
      <c r="L37" s="97" t="s">
        <v>2805</v>
      </c>
      <c r="M37" s="97" t="s">
        <v>2806</v>
      </c>
      <c r="N37" s="98">
        <v>5</v>
      </c>
      <c r="O37" s="100">
        <v>33977217.090000004</v>
      </c>
      <c r="P37" s="100">
        <v>37801500</v>
      </c>
      <c r="Q37" s="100">
        <v>15750625</v>
      </c>
      <c r="R37" s="100">
        <v>14320558.140000001</v>
      </c>
      <c r="S37" s="100">
        <v>-1430066.86</v>
      </c>
      <c r="T37" s="100">
        <v>-9.0794292924883937</v>
      </c>
      <c r="U37" s="97" t="s">
        <v>2847</v>
      </c>
    </row>
    <row r="38" spans="1:21" ht="75" hidden="1" x14ac:dyDescent="0.25">
      <c r="A38" s="96">
        <v>43524</v>
      </c>
      <c r="B38" s="97" t="s">
        <v>2914</v>
      </c>
      <c r="C38" s="98">
        <v>4</v>
      </c>
      <c r="D38" s="97" t="s">
        <v>16</v>
      </c>
      <c r="E38" s="97" t="s">
        <v>2019</v>
      </c>
      <c r="F38" s="97" t="s">
        <v>463</v>
      </c>
      <c r="G38" s="97" t="s">
        <v>464</v>
      </c>
      <c r="H38" s="97" t="s">
        <v>2868</v>
      </c>
      <c r="I38" s="97" t="s">
        <v>2811</v>
      </c>
      <c r="J38" s="97" t="s">
        <v>2868</v>
      </c>
      <c r="K38" s="97" t="s">
        <v>2869</v>
      </c>
      <c r="L38" s="97" t="s">
        <v>2807</v>
      </c>
      <c r="M38" s="97" t="s">
        <v>2808</v>
      </c>
      <c r="N38" s="98">
        <v>5</v>
      </c>
      <c r="O38" s="100">
        <v>3899570.44</v>
      </c>
      <c r="P38" s="100">
        <v>4400000</v>
      </c>
      <c r="Q38" s="100">
        <v>1833333.3333333333</v>
      </c>
      <c r="R38" s="100">
        <v>1820563.9700000002</v>
      </c>
      <c r="S38" s="100">
        <v>-12769.363333333333</v>
      </c>
      <c r="T38" s="100">
        <v>-0.69651072727272723</v>
      </c>
      <c r="U38" s="97" t="s">
        <v>2847</v>
      </c>
    </row>
    <row r="39" spans="1:21" ht="75" hidden="1" x14ac:dyDescent="0.25">
      <c r="A39" s="96">
        <v>43524</v>
      </c>
      <c r="B39" s="97" t="s">
        <v>2914</v>
      </c>
      <c r="C39" s="98">
        <v>4</v>
      </c>
      <c r="D39" s="97" t="s">
        <v>16</v>
      </c>
      <c r="E39" s="97" t="s">
        <v>2019</v>
      </c>
      <c r="F39" s="97" t="s">
        <v>463</v>
      </c>
      <c r="G39" s="97" t="s">
        <v>464</v>
      </c>
      <c r="H39" s="97" t="s">
        <v>2868</v>
      </c>
      <c r="I39" s="97" t="s">
        <v>2811</v>
      </c>
      <c r="J39" s="97" t="s">
        <v>2868</v>
      </c>
      <c r="K39" s="97" t="s">
        <v>2869</v>
      </c>
      <c r="L39" s="97" t="s">
        <v>2809</v>
      </c>
      <c r="M39" s="97" t="s">
        <v>2810</v>
      </c>
      <c r="N39" s="98">
        <v>5</v>
      </c>
      <c r="O39" s="100">
        <v>30131603.25</v>
      </c>
      <c r="P39" s="100">
        <v>43275306.640000001</v>
      </c>
      <c r="Q39" s="100">
        <v>18031377.766666666</v>
      </c>
      <c r="R39" s="100">
        <v>13996180.689999999</v>
      </c>
      <c r="S39" s="100">
        <v>-4035197.0766666667</v>
      </c>
      <c r="T39" s="100">
        <v>-22.378750691620748</v>
      </c>
      <c r="U39" s="97" t="s">
        <v>2847</v>
      </c>
    </row>
    <row r="40" spans="1:21" ht="75" hidden="1" x14ac:dyDescent="0.25">
      <c r="A40" s="96">
        <v>43524</v>
      </c>
      <c r="B40" s="97" t="s">
        <v>2914</v>
      </c>
      <c r="C40" s="98">
        <v>4</v>
      </c>
      <c r="D40" s="97" t="s">
        <v>16</v>
      </c>
      <c r="E40" s="97" t="s">
        <v>2019</v>
      </c>
      <c r="F40" s="97" t="s">
        <v>463</v>
      </c>
      <c r="G40" s="97" t="s">
        <v>464</v>
      </c>
      <c r="H40" s="97" t="s">
        <v>2868</v>
      </c>
      <c r="I40" s="97" t="s">
        <v>2811</v>
      </c>
      <c r="J40" s="97" t="s">
        <v>2868</v>
      </c>
      <c r="K40" s="97" t="s">
        <v>2869</v>
      </c>
      <c r="L40" s="97" t="s">
        <v>2897</v>
      </c>
      <c r="M40" s="97" t="s">
        <v>2796</v>
      </c>
      <c r="N40" s="98">
        <v>5</v>
      </c>
      <c r="O40" s="100">
        <v>459589.66</v>
      </c>
      <c r="P40" s="100">
        <v>580000</v>
      </c>
      <c r="Q40" s="100">
        <v>241666.66666666666</v>
      </c>
      <c r="R40" s="100">
        <v>331924.07</v>
      </c>
      <c r="S40" s="100">
        <v>90257.403333333335</v>
      </c>
      <c r="T40" s="100">
        <v>37.347891034482757</v>
      </c>
      <c r="U40" s="97" t="s">
        <v>2846</v>
      </c>
    </row>
    <row r="41" spans="1:21" ht="75" hidden="1" x14ac:dyDescent="0.25">
      <c r="A41" s="96">
        <v>43524</v>
      </c>
      <c r="B41" s="97" t="s">
        <v>2914</v>
      </c>
      <c r="C41" s="98">
        <v>4</v>
      </c>
      <c r="D41" s="97" t="s">
        <v>16</v>
      </c>
      <c r="E41" s="97" t="s">
        <v>2019</v>
      </c>
      <c r="F41" s="97" t="s">
        <v>463</v>
      </c>
      <c r="G41" s="97" t="s">
        <v>464</v>
      </c>
      <c r="H41" s="97" t="s">
        <v>2870</v>
      </c>
      <c r="I41" s="97" t="s">
        <v>2839</v>
      </c>
      <c r="J41" s="97" t="s">
        <v>2868</v>
      </c>
      <c r="K41" s="97" t="s">
        <v>2869</v>
      </c>
      <c r="L41" s="97" t="s">
        <v>2812</v>
      </c>
      <c r="M41" s="97" t="s">
        <v>2813</v>
      </c>
      <c r="N41" s="98">
        <v>5</v>
      </c>
      <c r="O41" s="100">
        <v>10292883.050000001</v>
      </c>
      <c r="P41" s="100">
        <v>10976131.939999999</v>
      </c>
      <c r="Q41" s="100">
        <v>4573388.3083333336</v>
      </c>
      <c r="R41" s="100">
        <v>3766246.55</v>
      </c>
      <c r="S41" s="100">
        <v>-807141.7583333333</v>
      </c>
      <c r="T41" s="100">
        <v>-17.648660116233987</v>
      </c>
      <c r="U41" s="97" t="s">
        <v>2846</v>
      </c>
    </row>
    <row r="42" spans="1:21" ht="75" hidden="1" x14ac:dyDescent="0.25">
      <c r="A42" s="96">
        <v>43524</v>
      </c>
      <c r="B42" s="97" t="s">
        <v>2914</v>
      </c>
      <c r="C42" s="98">
        <v>4</v>
      </c>
      <c r="D42" s="97" t="s">
        <v>16</v>
      </c>
      <c r="E42" s="97" t="s">
        <v>2019</v>
      </c>
      <c r="F42" s="97" t="s">
        <v>463</v>
      </c>
      <c r="G42" s="97" t="s">
        <v>464</v>
      </c>
      <c r="H42" s="97" t="s">
        <v>2870</v>
      </c>
      <c r="I42" s="97" t="s">
        <v>2839</v>
      </c>
      <c r="J42" s="97" t="s">
        <v>2868</v>
      </c>
      <c r="K42" s="97" t="s">
        <v>2869</v>
      </c>
      <c r="L42" s="97" t="s">
        <v>2814</v>
      </c>
      <c r="M42" s="97" t="s">
        <v>2815</v>
      </c>
      <c r="N42" s="98">
        <v>5</v>
      </c>
      <c r="O42" s="100">
        <v>1544146.79</v>
      </c>
      <c r="P42" s="100">
        <v>2053665.24</v>
      </c>
      <c r="Q42" s="100">
        <v>855693.85</v>
      </c>
      <c r="R42" s="100">
        <v>663257.79</v>
      </c>
      <c r="S42" s="100">
        <v>-192436.06</v>
      </c>
      <c r="T42" s="100">
        <v>-22.48889132485877</v>
      </c>
      <c r="U42" s="97" t="s">
        <v>2846</v>
      </c>
    </row>
    <row r="43" spans="1:21" ht="75" hidden="1" x14ac:dyDescent="0.25">
      <c r="A43" s="96">
        <v>43524</v>
      </c>
      <c r="B43" s="97" t="s">
        <v>2914</v>
      </c>
      <c r="C43" s="98">
        <v>4</v>
      </c>
      <c r="D43" s="97" t="s">
        <v>16</v>
      </c>
      <c r="E43" s="97" t="s">
        <v>2019</v>
      </c>
      <c r="F43" s="97" t="s">
        <v>463</v>
      </c>
      <c r="G43" s="97" t="s">
        <v>464</v>
      </c>
      <c r="H43" s="97" t="s">
        <v>2870</v>
      </c>
      <c r="I43" s="97" t="s">
        <v>2839</v>
      </c>
      <c r="J43" s="97" t="s">
        <v>2868</v>
      </c>
      <c r="K43" s="97" t="s">
        <v>2869</v>
      </c>
      <c r="L43" s="97" t="s">
        <v>2816</v>
      </c>
      <c r="M43" s="97" t="s">
        <v>2817</v>
      </c>
      <c r="N43" s="98">
        <v>5</v>
      </c>
      <c r="O43" s="100">
        <v>303839.40000000002</v>
      </c>
      <c r="P43" s="100">
        <v>395677.83</v>
      </c>
      <c r="Q43" s="100">
        <v>164865.76250000001</v>
      </c>
      <c r="R43" s="100">
        <v>51965.85</v>
      </c>
      <c r="S43" s="100">
        <v>-112899.91250000001</v>
      </c>
      <c r="T43" s="100">
        <v>-68.479901944468295</v>
      </c>
      <c r="U43" s="97" t="s">
        <v>2846</v>
      </c>
    </row>
    <row r="44" spans="1:21" ht="75" hidden="1" x14ac:dyDescent="0.25">
      <c r="A44" s="96">
        <v>43524</v>
      </c>
      <c r="B44" s="97" t="s">
        <v>2914</v>
      </c>
      <c r="C44" s="98">
        <v>4</v>
      </c>
      <c r="D44" s="97" t="s">
        <v>16</v>
      </c>
      <c r="E44" s="97" t="s">
        <v>2019</v>
      </c>
      <c r="F44" s="97" t="s">
        <v>463</v>
      </c>
      <c r="G44" s="97" t="s">
        <v>464</v>
      </c>
      <c r="H44" s="97" t="s">
        <v>2870</v>
      </c>
      <c r="I44" s="97" t="s">
        <v>2839</v>
      </c>
      <c r="J44" s="97" t="s">
        <v>2868</v>
      </c>
      <c r="K44" s="97" t="s">
        <v>2869</v>
      </c>
      <c r="L44" s="97" t="s">
        <v>2818</v>
      </c>
      <c r="M44" s="97" t="s">
        <v>2819</v>
      </c>
      <c r="N44" s="98">
        <v>5</v>
      </c>
      <c r="O44" s="100">
        <v>2238786.0699999998</v>
      </c>
      <c r="P44" s="100">
        <v>3544507</v>
      </c>
      <c r="Q44" s="100">
        <v>1476877.9166666667</v>
      </c>
      <c r="R44" s="100">
        <v>1303114.6599999999</v>
      </c>
      <c r="S44" s="100">
        <v>-173763.25666666665</v>
      </c>
      <c r="T44" s="100">
        <v>-11.765580262643013</v>
      </c>
      <c r="U44" s="97" t="s">
        <v>2846</v>
      </c>
    </row>
    <row r="45" spans="1:21" ht="75" hidden="1" x14ac:dyDescent="0.25">
      <c r="A45" s="96">
        <v>43524</v>
      </c>
      <c r="B45" s="97" t="s">
        <v>2914</v>
      </c>
      <c r="C45" s="98">
        <v>4</v>
      </c>
      <c r="D45" s="97" t="s">
        <v>16</v>
      </c>
      <c r="E45" s="97" t="s">
        <v>2019</v>
      </c>
      <c r="F45" s="97" t="s">
        <v>463</v>
      </c>
      <c r="G45" s="97" t="s">
        <v>464</v>
      </c>
      <c r="H45" s="97" t="s">
        <v>2870</v>
      </c>
      <c r="I45" s="97" t="s">
        <v>2839</v>
      </c>
      <c r="J45" s="97" t="s">
        <v>2868</v>
      </c>
      <c r="K45" s="97" t="s">
        <v>2869</v>
      </c>
      <c r="L45" s="97" t="s">
        <v>2820</v>
      </c>
      <c r="M45" s="97" t="s">
        <v>2821</v>
      </c>
      <c r="N45" s="98">
        <v>5</v>
      </c>
      <c r="O45" s="100">
        <v>34014333.689999998</v>
      </c>
      <c r="P45" s="100">
        <v>37801500</v>
      </c>
      <c r="Q45" s="100">
        <v>15750625</v>
      </c>
      <c r="R45" s="100">
        <v>14320558.140000001</v>
      </c>
      <c r="S45" s="100">
        <v>-1430066.86</v>
      </c>
      <c r="T45" s="100">
        <v>-9.0794292924883937</v>
      </c>
      <c r="U45" s="97" t="s">
        <v>2846</v>
      </c>
    </row>
    <row r="46" spans="1:21" ht="75" hidden="1" x14ac:dyDescent="0.25">
      <c r="A46" s="96">
        <v>43524</v>
      </c>
      <c r="B46" s="97" t="s">
        <v>2914</v>
      </c>
      <c r="C46" s="98">
        <v>4</v>
      </c>
      <c r="D46" s="97" t="s">
        <v>16</v>
      </c>
      <c r="E46" s="97" t="s">
        <v>2019</v>
      </c>
      <c r="F46" s="97" t="s">
        <v>463</v>
      </c>
      <c r="G46" s="97" t="s">
        <v>464</v>
      </c>
      <c r="H46" s="97" t="s">
        <v>2870</v>
      </c>
      <c r="I46" s="97" t="s">
        <v>2839</v>
      </c>
      <c r="J46" s="97" t="s">
        <v>2868</v>
      </c>
      <c r="K46" s="97" t="s">
        <v>2869</v>
      </c>
      <c r="L46" s="97" t="s">
        <v>2822</v>
      </c>
      <c r="M46" s="97" t="s">
        <v>2848</v>
      </c>
      <c r="N46" s="98">
        <v>5</v>
      </c>
      <c r="O46" s="100">
        <v>5733208.71</v>
      </c>
      <c r="P46" s="100">
        <v>5448200</v>
      </c>
      <c r="Q46" s="100">
        <v>2270083.3333333335</v>
      </c>
      <c r="R46" s="100">
        <v>2493573.59</v>
      </c>
      <c r="S46" s="100">
        <v>223490.25666666665</v>
      </c>
      <c r="T46" s="100">
        <v>9.8450243383135714</v>
      </c>
      <c r="U46" s="97" t="s">
        <v>2847</v>
      </c>
    </row>
    <row r="47" spans="1:21" ht="75" hidden="1" x14ac:dyDescent="0.25">
      <c r="A47" s="96">
        <v>43524</v>
      </c>
      <c r="B47" s="97" t="s">
        <v>2914</v>
      </c>
      <c r="C47" s="98">
        <v>4</v>
      </c>
      <c r="D47" s="97" t="s">
        <v>16</v>
      </c>
      <c r="E47" s="97" t="s">
        <v>2019</v>
      </c>
      <c r="F47" s="97" t="s">
        <v>463</v>
      </c>
      <c r="G47" s="97" t="s">
        <v>464</v>
      </c>
      <c r="H47" s="97" t="s">
        <v>2870</v>
      </c>
      <c r="I47" s="97" t="s">
        <v>2839</v>
      </c>
      <c r="J47" s="97" t="s">
        <v>2868</v>
      </c>
      <c r="K47" s="97" t="s">
        <v>2869</v>
      </c>
      <c r="L47" s="97" t="s">
        <v>2823</v>
      </c>
      <c r="M47" s="97" t="s">
        <v>2824</v>
      </c>
      <c r="N47" s="98">
        <v>5</v>
      </c>
      <c r="O47" s="100">
        <v>10597937.32</v>
      </c>
      <c r="P47" s="100">
        <v>11529200</v>
      </c>
      <c r="Q47" s="100">
        <v>4803833.333333334</v>
      </c>
      <c r="R47" s="100">
        <v>4080136</v>
      </c>
      <c r="S47" s="100">
        <v>-723697.33333333326</v>
      </c>
      <c r="T47" s="100">
        <v>-15.064996704021095</v>
      </c>
      <c r="U47" s="97" t="s">
        <v>2846</v>
      </c>
    </row>
    <row r="48" spans="1:21" ht="75" hidden="1" x14ac:dyDescent="0.25">
      <c r="A48" s="96">
        <v>43524</v>
      </c>
      <c r="B48" s="97" t="s">
        <v>2914</v>
      </c>
      <c r="C48" s="98">
        <v>4</v>
      </c>
      <c r="D48" s="97" t="s">
        <v>16</v>
      </c>
      <c r="E48" s="97" t="s">
        <v>2019</v>
      </c>
      <c r="F48" s="97" t="s">
        <v>463</v>
      </c>
      <c r="G48" s="97" t="s">
        <v>464</v>
      </c>
      <c r="H48" s="97" t="s">
        <v>2870</v>
      </c>
      <c r="I48" s="97" t="s">
        <v>2839</v>
      </c>
      <c r="J48" s="97" t="s">
        <v>2868</v>
      </c>
      <c r="K48" s="97" t="s">
        <v>2869</v>
      </c>
      <c r="L48" s="97" t="s">
        <v>2825</v>
      </c>
      <c r="M48" s="97" t="s">
        <v>2826</v>
      </c>
      <c r="N48" s="98">
        <v>5</v>
      </c>
      <c r="O48" s="100">
        <v>1748341.64</v>
      </c>
      <c r="P48" s="100">
        <v>1989900</v>
      </c>
      <c r="Q48" s="100">
        <v>829125</v>
      </c>
      <c r="R48" s="100">
        <v>733368.99999999988</v>
      </c>
      <c r="S48" s="100">
        <v>-95756</v>
      </c>
      <c r="T48" s="100">
        <v>-11.549042665460576</v>
      </c>
      <c r="U48" s="97" t="s">
        <v>2846</v>
      </c>
    </row>
    <row r="49" spans="1:21" ht="75" hidden="1" x14ac:dyDescent="0.25">
      <c r="A49" s="96">
        <v>43524</v>
      </c>
      <c r="B49" s="97" t="s">
        <v>2914</v>
      </c>
      <c r="C49" s="98">
        <v>4</v>
      </c>
      <c r="D49" s="97" t="s">
        <v>16</v>
      </c>
      <c r="E49" s="97" t="s">
        <v>2019</v>
      </c>
      <c r="F49" s="97" t="s">
        <v>463</v>
      </c>
      <c r="G49" s="97" t="s">
        <v>464</v>
      </c>
      <c r="H49" s="97" t="s">
        <v>2870</v>
      </c>
      <c r="I49" s="97" t="s">
        <v>2839</v>
      </c>
      <c r="J49" s="97" t="s">
        <v>2868</v>
      </c>
      <c r="K49" s="97" t="s">
        <v>2869</v>
      </c>
      <c r="L49" s="97" t="s">
        <v>2827</v>
      </c>
      <c r="M49" s="97" t="s">
        <v>2828</v>
      </c>
      <c r="N49" s="98">
        <v>5</v>
      </c>
      <c r="O49" s="100">
        <v>2902686.24</v>
      </c>
      <c r="P49" s="100">
        <v>2732300</v>
      </c>
      <c r="Q49" s="100">
        <v>1138458.3333333335</v>
      </c>
      <c r="R49" s="100">
        <v>1082122.8400000001</v>
      </c>
      <c r="S49" s="100">
        <v>-56335.493333333332</v>
      </c>
      <c r="T49" s="100">
        <v>-4.9484018592394685</v>
      </c>
      <c r="U49" s="97" t="s">
        <v>2846</v>
      </c>
    </row>
    <row r="50" spans="1:21" ht="75" hidden="1" x14ac:dyDescent="0.25">
      <c r="A50" s="96">
        <v>43524</v>
      </c>
      <c r="B50" s="97" t="s">
        <v>2914</v>
      </c>
      <c r="C50" s="98">
        <v>4</v>
      </c>
      <c r="D50" s="97" t="s">
        <v>16</v>
      </c>
      <c r="E50" s="97" t="s">
        <v>2019</v>
      </c>
      <c r="F50" s="97" t="s">
        <v>463</v>
      </c>
      <c r="G50" s="97" t="s">
        <v>464</v>
      </c>
      <c r="H50" s="97" t="s">
        <v>2870</v>
      </c>
      <c r="I50" s="97" t="s">
        <v>2839</v>
      </c>
      <c r="J50" s="97" t="s">
        <v>2868</v>
      </c>
      <c r="K50" s="97" t="s">
        <v>2869</v>
      </c>
      <c r="L50" s="97" t="s">
        <v>2829</v>
      </c>
      <c r="M50" s="97" t="s">
        <v>2830</v>
      </c>
      <c r="N50" s="98">
        <v>5</v>
      </c>
      <c r="O50" s="100">
        <v>2035086.96</v>
      </c>
      <c r="P50" s="100">
        <v>2020000</v>
      </c>
      <c r="Q50" s="100">
        <v>841666.66666666663</v>
      </c>
      <c r="R50" s="100">
        <v>1012987.12</v>
      </c>
      <c r="S50" s="100">
        <v>171320.45333333334</v>
      </c>
      <c r="T50" s="100">
        <v>20.35490534653465</v>
      </c>
      <c r="U50" s="97" t="s">
        <v>2847</v>
      </c>
    </row>
    <row r="51" spans="1:21" ht="75" hidden="1" x14ac:dyDescent="0.25">
      <c r="A51" s="96">
        <v>43524</v>
      </c>
      <c r="B51" s="97" t="s">
        <v>2914</v>
      </c>
      <c r="C51" s="98">
        <v>4</v>
      </c>
      <c r="D51" s="97" t="s">
        <v>16</v>
      </c>
      <c r="E51" s="97" t="s">
        <v>2019</v>
      </c>
      <c r="F51" s="97" t="s">
        <v>463</v>
      </c>
      <c r="G51" s="97" t="s">
        <v>464</v>
      </c>
      <c r="H51" s="97" t="s">
        <v>2870</v>
      </c>
      <c r="I51" s="97" t="s">
        <v>2839</v>
      </c>
      <c r="J51" s="97" t="s">
        <v>2868</v>
      </c>
      <c r="K51" s="97" t="s">
        <v>2869</v>
      </c>
      <c r="L51" s="97" t="s">
        <v>2831</v>
      </c>
      <c r="M51" s="97" t="s">
        <v>2832</v>
      </c>
      <c r="N51" s="98">
        <v>5</v>
      </c>
      <c r="O51" s="100">
        <v>2839338.93</v>
      </c>
      <c r="P51" s="100">
        <v>3835000</v>
      </c>
      <c r="Q51" s="100">
        <v>1597916.6666666667</v>
      </c>
      <c r="R51" s="100">
        <v>776682.57000000007</v>
      </c>
      <c r="S51" s="100">
        <v>-821234.09666666668</v>
      </c>
      <c r="T51" s="100">
        <v>-51.394050378096473</v>
      </c>
      <c r="U51" s="97" t="s">
        <v>2846</v>
      </c>
    </row>
    <row r="52" spans="1:21" ht="75" hidden="1" x14ac:dyDescent="0.25">
      <c r="A52" s="96">
        <v>43524</v>
      </c>
      <c r="B52" s="97" t="s">
        <v>2914</v>
      </c>
      <c r="C52" s="98">
        <v>4</v>
      </c>
      <c r="D52" s="97" t="s">
        <v>16</v>
      </c>
      <c r="E52" s="97" t="s">
        <v>2019</v>
      </c>
      <c r="F52" s="97" t="s">
        <v>463</v>
      </c>
      <c r="G52" s="97" t="s">
        <v>464</v>
      </c>
      <c r="H52" s="97" t="s">
        <v>2870</v>
      </c>
      <c r="I52" s="97" t="s">
        <v>2839</v>
      </c>
      <c r="J52" s="97" t="s">
        <v>2868</v>
      </c>
      <c r="K52" s="97" t="s">
        <v>2869</v>
      </c>
      <c r="L52" s="97" t="s">
        <v>2833</v>
      </c>
      <c r="M52" s="97" t="s">
        <v>2834</v>
      </c>
      <c r="N52" s="98">
        <v>5</v>
      </c>
      <c r="O52" s="100">
        <v>3762589.91</v>
      </c>
      <c r="P52" s="100">
        <v>3708654</v>
      </c>
      <c r="Q52" s="100">
        <v>1545272.5</v>
      </c>
      <c r="R52" s="100">
        <v>1224029.3800000001</v>
      </c>
      <c r="S52" s="100">
        <v>-321243.12</v>
      </c>
      <c r="T52" s="100">
        <v>-20.788768324033462</v>
      </c>
      <c r="U52" s="97" t="s">
        <v>2846</v>
      </c>
    </row>
    <row r="53" spans="1:21" ht="75" hidden="1" x14ac:dyDescent="0.25">
      <c r="A53" s="96">
        <v>43524</v>
      </c>
      <c r="B53" s="97" t="s">
        <v>2914</v>
      </c>
      <c r="C53" s="98">
        <v>4</v>
      </c>
      <c r="D53" s="97" t="s">
        <v>16</v>
      </c>
      <c r="E53" s="97" t="s">
        <v>2019</v>
      </c>
      <c r="F53" s="97" t="s">
        <v>463</v>
      </c>
      <c r="G53" s="97" t="s">
        <v>464</v>
      </c>
      <c r="H53" s="97" t="s">
        <v>2870</v>
      </c>
      <c r="I53" s="97" t="s">
        <v>2839</v>
      </c>
      <c r="J53" s="97" t="s">
        <v>2868</v>
      </c>
      <c r="K53" s="97" t="s">
        <v>2869</v>
      </c>
      <c r="L53" s="97" t="s">
        <v>2835</v>
      </c>
      <c r="M53" s="97" t="s">
        <v>2836</v>
      </c>
      <c r="N53" s="98">
        <v>5</v>
      </c>
      <c r="O53" s="100">
        <v>85937</v>
      </c>
      <c r="P53" s="100">
        <v>140000</v>
      </c>
      <c r="Q53" s="100">
        <v>58333.333333333336</v>
      </c>
      <c r="R53" s="100">
        <v>201673.60000000001</v>
      </c>
      <c r="S53" s="100">
        <v>143340.26666666666</v>
      </c>
      <c r="T53" s="100">
        <v>245.7261714285714</v>
      </c>
      <c r="U53" s="97" t="s">
        <v>2847</v>
      </c>
    </row>
    <row r="54" spans="1:21" ht="75" hidden="1" x14ac:dyDescent="0.25">
      <c r="A54" s="96">
        <v>43524</v>
      </c>
      <c r="B54" s="97" t="s">
        <v>2914</v>
      </c>
      <c r="C54" s="98">
        <v>4</v>
      </c>
      <c r="D54" s="97" t="s">
        <v>16</v>
      </c>
      <c r="E54" s="97" t="s">
        <v>2019</v>
      </c>
      <c r="F54" s="97" t="s">
        <v>463</v>
      </c>
      <c r="G54" s="97" t="s">
        <v>464</v>
      </c>
      <c r="H54" s="97" t="s">
        <v>2870</v>
      </c>
      <c r="I54" s="97" t="s">
        <v>2839</v>
      </c>
      <c r="J54" s="97" t="s">
        <v>2868</v>
      </c>
      <c r="K54" s="97" t="s">
        <v>2869</v>
      </c>
      <c r="L54" s="97" t="s">
        <v>2837</v>
      </c>
      <c r="M54" s="97" t="s">
        <v>2838</v>
      </c>
      <c r="N54" s="98">
        <v>5</v>
      </c>
      <c r="O54" s="100">
        <v>10693292.34</v>
      </c>
      <c r="P54" s="100">
        <v>10560000</v>
      </c>
      <c r="Q54" s="100">
        <v>4400000</v>
      </c>
      <c r="R54" s="100">
        <v>2361653.25</v>
      </c>
      <c r="S54" s="100">
        <v>-2038346.75</v>
      </c>
      <c r="T54" s="100">
        <v>-46.326062499999999</v>
      </c>
      <c r="U54" s="97" t="s">
        <v>2846</v>
      </c>
    </row>
    <row r="55" spans="1:21" ht="75" hidden="1" x14ac:dyDescent="0.25">
      <c r="A55" s="96">
        <v>43524</v>
      </c>
      <c r="B55" s="97" t="s">
        <v>2914</v>
      </c>
      <c r="C55" s="98">
        <v>4</v>
      </c>
      <c r="D55" s="97" t="s">
        <v>16</v>
      </c>
      <c r="E55" s="97" t="s">
        <v>2019</v>
      </c>
      <c r="F55" s="97" t="s">
        <v>463</v>
      </c>
      <c r="G55" s="97" t="s">
        <v>464</v>
      </c>
      <c r="H55" s="97" t="s">
        <v>2871</v>
      </c>
      <c r="I55" s="97" t="s">
        <v>2872</v>
      </c>
      <c r="J55" s="97" t="s">
        <v>2870</v>
      </c>
      <c r="K55" s="97" t="s">
        <v>1944</v>
      </c>
      <c r="L55" s="97" t="s">
        <v>2873</v>
      </c>
      <c r="M55" s="97" t="s">
        <v>2874</v>
      </c>
      <c r="N55" s="98">
        <v>5</v>
      </c>
      <c r="O55" s="100">
        <v>7405531.9500000002</v>
      </c>
      <c r="P55" s="100">
        <v>0</v>
      </c>
      <c r="Q55" s="100">
        <v>0</v>
      </c>
      <c r="R55" s="100">
        <v>10261991.779999996</v>
      </c>
      <c r="S55" s="100">
        <v>10261991.779999999</v>
      </c>
      <c r="T55" s="101"/>
      <c r="U55" s="97" t="s">
        <v>2846</v>
      </c>
    </row>
    <row r="56" spans="1:21" ht="75" hidden="1" x14ac:dyDescent="0.25">
      <c r="A56" s="96">
        <v>43524</v>
      </c>
      <c r="B56" s="97" t="s">
        <v>2914</v>
      </c>
      <c r="C56" s="98">
        <v>4</v>
      </c>
      <c r="D56" s="97" t="s">
        <v>16</v>
      </c>
      <c r="E56" s="97" t="s">
        <v>2019</v>
      </c>
      <c r="F56" s="97" t="s">
        <v>463</v>
      </c>
      <c r="G56" s="97" t="s">
        <v>464</v>
      </c>
      <c r="H56" s="97" t="s">
        <v>2875</v>
      </c>
      <c r="I56" s="97" t="s">
        <v>2876</v>
      </c>
      <c r="J56" s="97" t="s">
        <v>2877</v>
      </c>
      <c r="K56" s="97" t="s">
        <v>1944</v>
      </c>
      <c r="L56" s="97" t="s">
        <v>2878</v>
      </c>
      <c r="M56" s="97" t="s">
        <v>2879</v>
      </c>
      <c r="N56" s="98">
        <v>5</v>
      </c>
      <c r="O56" s="100">
        <v>13910139.16</v>
      </c>
      <c r="P56" s="100">
        <v>0</v>
      </c>
      <c r="Q56" s="100">
        <v>0</v>
      </c>
      <c r="R56" s="100">
        <v>17769417.650000002</v>
      </c>
      <c r="S56" s="100">
        <v>17769417.649999999</v>
      </c>
      <c r="T56" s="101"/>
      <c r="U56" s="97" t="s">
        <v>2846</v>
      </c>
    </row>
    <row r="57" spans="1:21" ht="75" hidden="1" x14ac:dyDescent="0.25">
      <c r="A57" s="96">
        <v>43524</v>
      </c>
      <c r="B57" s="97" t="s">
        <v>2914</v>
      </c>
      <c r="C57" s="98">
        <v>4</v>
      </c>
      <c r="D57" s="97" t="s">
        <v>16</v>
      </c>
      <c r="E57" s="97" t="s">
        <v>2019</v>
      </c>
      <c r="F57" s="97" t="s">
        <v>463</v>
      </c>
      <c r="G57" s="97" t="s">
        <v>464</v>
      </c>
      <c r="H57" s="97" t="s">
        <v>2875</v>
      </c>
      <c r="I57" s="97" t="s">
        <v>2876</v>
      </c>
      <c r="J57" s="97" t="s">
        <v>2877</v>
      </c>
      <c r="K57" s="97" t="s">
        <v>1944</v>
      </c>
      <c r="L57" s="97" t="s">
        <v>2880</v>
      </c>
      <c r="M57" s="97" t="s">
        <v>2881</v>
      </c>
      <c r="N57" s="98">
        <v>5</v>
      </c>
      <c r="O57" s="100">
        <v>-20125930.120000001</v>
      </c>
      <c r="P57" s="100">
        <v>0</v>
      </c>
      <c r="Q57" s="100">
        <v>0</v>
      </c>
      <c r="R57" s="100">
        <v>-16716732.680000002</v>
      </c>
      <c r="S57" s="100">
        <v>-16716732.68</v>
      </c>
      <c r="T57" s="101"/>
      <c r="U57" s="97" t="s">
        <v>2846</v>
      </c>
    </row>
    <row r="58" spans="1:21" ht="30" hidden="1" x14ac:dyDescent="0.25">
      <c r="A58" s="96">
        <v>43524</v>
      </c>
      <c r="B58" s="97" t="s">
        <v>2914</v>
      </c>
      <c r="C58" s="98">
        <v>4</v>
      </c>
      <c r="D58" s="97" t="s">
        <v>16</v>
      </c>
      <c r="E58" s="97" t="s">
        <v>2019</v>
      </c>
      <c r="F58" s="97" t="s">
        <v>465</v>
      </c>
      <c r="G58" s="97" t="s">
        <v>1613</v>
      </c>
      <c r="H58" s="97" t="s">
        <v>2868</v>
      </c>
      <c r="I58" s="97" t="s">
        <v>2811</v>
      </c>
      <c r="J58" s="97" t="s">
        <v>2868</v>
      </c>
      <c r="K58" s="97" t="s">
        <v>2869</v>
      </c>
      <c r="L58" s="97" t="s">
        <v>2790</v>
      </c>
      <c r="M58" s="97" t="s">
        <v>2791</v>
      </c>
      <c r="N58" s="98">
        <v>5</v>
      </c>
      <c r="O58" s="100">
        <v>31580099.43</v>
      </c>
      <c r="P58" s="100">
        <v>26180099.43</v>
      </c>
      <c r="Q58" s="100">
        <v>10908374.762499999</v>
      </c>
      <c r="R58" s="100">
        <v>19384210.710000001</v>
      </c>
      <c r="S58" s="100">
        <v>8475835.9474999998</v>
      </c>
      <c r="T58" s="100">
        <v>77.70026362348311</v>
      </c>
      <c r="U58" s="97" t="s">
        <v>2846</v>
      </c>
    </row>
    <row r="59" spans="1:21" ht="30" hidden="1" x14ac:dyDescent="0.25">
      <c r="A59" s="96">
        <v>43524</v>
      </c>
      <c r="B59" s="97" t="s">
        <v>2914</v>
      </c>
      <c r="C59" s="98">
        <v>4</v>
      </c>
      <c r="D59" s="97" t="s">
        <v>16</v>
      </c>
      <c r="E59" s="97" t="s">
        <v>2019</v>
      </c>
      <c r="F59" s="97" t="s">
        <v>465</v>
      </c>
      <c r="G59" s="97" t="s">
        <v>1613</v>
      </c>
      <c r="H59" s="97" t="s">
        <v>2868</v>
      </c>
      <c r="I59" s="97" t="s">
        <v>2811</v>
      </c>
      <c r="J59" s="97" t="s">
        <v>2868</v>
      </c>
      <c r="K59" s="97" t="s">
        <v>2869</v>
      </c>
      <c r="L59" s="97" t="s">
        <v>2792</v>
      </c>
      <c r="M59" s="97" t="s">
        <v>2793</v>
      </c>
      <c r="N59" s="98">
        <v>5</v>
      </c>
      <c r="O59" s="100">
        <v>39546.67</v>
      </c>
      <c r="P59" s="100">
        <v>50205</v>
      </c>
      <c r="Q59" s="100">
        <v>20918.75</v>
      </c>
      <c r="R59" s="100">
        <v>25100</v>
      </c>
      <c r="S59" s="100">
        <v>4181.25</v>
      </c>
      <c r="T59" s="100">
        <v>19.988048999103672</v>
      </c>
      <c r="U59" s="97" t="s">
        <v>2846</v>
      </c>
    </row>
    <row r="60" spans="1:21" ht="45" hidden="1" x14ac:dyDescent="0.25">
      <c r="A60" s="96">
        <v>43524</v>
      </c>
      <c r="B60" s="97" t="s">
        <v>2914</v>
      </c>
      <c r="C60" s="98">
        <v>4</v>
      </c>
      <c r="D60" s="97" t="s">
        <v>16</v>
      </c>
      <c r="E60" s="97" t="s">
        <v>2019</v>
      </c>
      <c r="F60" s="97" t="s">
        <v>465</v>
      </c>
      <c r="G60" s="97" t="s">
        <v>1613</v>
      </c>
      <c r="H60" s="97" t="s">
        <v>2868</v>
      </c>
      <c r="I60" s="97" t="s">
        <v>2811</v>
      </c>
      <c r="J60" s="97" t="s">
        <v>2868</v>
      </c>
      <c r="K60" s="97" t="s">
        <v>2869</v>
      </c>
      <c r="L60" s="97" t="s">
        <v>2794</v>
      </c>
      <c r="M60" s="97" t="s">
        <v>2795</v>
      </c>
      <c r="N60" s="98">
        <v>5</v>
      </c>
      <c r="O60" s="100">
        <v>96442.67</v>
      </c>
      <c r="P60" s="100">
        <v>98891.44</v>
      </c>
      <c r="Q60" s="100">
        <v>41204.76666666667</v>
      </c>
      <c r="R60" s="100">
        <v>50645</v>
      </c>
      <c r="S60" s="100">
        <v>9440.2333333333336</v>
      </c>
      <c r="T60" s="100">
        <v>22.910537049516115</v>
      </c>
      <c r="U60" s="97" t="s">
        <v>2846</v>
      </c>
    </row>
    <row r="61" spans="1:21" ht="90" hidden="1" x14ac:dyDescent="0.25">
      <c r="A61" s="96">
        <v>43524</v>
      </c>
      <c r="B61" s="97" t="s">
        <v>2914</v>
      </c>
      <c r="C61" s="98">
        <v>4</v>
      </c>
      <c r="D61" s="97" t="s">
        <v>16</v>
      </c>
      <c r="E61" s="97" t="s">
        <v>2019</v>
      </c>
      <c r="F61" s="97" t="s">
        <v>465</v>
      </c>
      <c r="G61" s="97" t="s">
        <v>1613</v>
      </c>
      <c r="H61" s="97" t="s">
        <v>2868</v>
      </c>
      <c r="I61" s="97" t="s">
        <v>2811</v>
      </c>
      <c r="J61" s="97" t="s">
        <v>2868</v>
      </c>
      <c r="K61" s="97" t="s">
        <v>2869</v>
      </c>
      <c r="L61" s="97" t="s">
        <v>2797</v>
      </c>
      <c r="M61" s="97" t="s">
        <v>2798</v>
      </c>
      <c r="N61" s="98">
        <v>5</v>
      </c>
      <c r="O61" s="100">
        <v>4592254.66</v>
      </c>
      <c r="P61" s="100">
        <v>4976675.8899999997</v>
      </c>
      <c r="Q61" s="100">
        <v>2073614.9541666666</v>
      </c>
      <c r="R61" s="100">
        <v>2255323.98</v>
      </c>
      <c r="S61" s="100">
        <v>181709.02583333335</v>
      </c>
      <c r="T61" s="100">
        <v>8.7629106584234471</v>
      </c>
      <c r="U61" s="97" t="s">
        <v>2846</v>
      </c>
    </row>
    <row r="62" spans="1:21" ht="45" hidden="1" x14ac:dyDescent="0.25">
      <c r="A62" s="96">
        <v>43524</v>
      </c>
      <c r="B62" s="97" t="s">
        <v>2914</v>
      </c>
      <c r="C62" s="98">
        <v>4</v>
      </c>
      <c r="D62" s="97" t="s">
        <v>16</v>
      </c>
      <c r="E62" s="97" t="s">
        <v>2019</v>
      </c>
      <c r="F62" s="97" t="s">
        <v>465</v>
      </c>
      <c r="G62" s="97" t="s">
        <v>1613</v>
      </c>
      <c r="H62" s="97" t="s">
        <v>2868</v>
      </c>
      <c r="I62" s="97" t="s">
        <v>2811</v>
      </c>
      <c r="J62" s="97" t="s">
        <v>2868</v>
      </c>
      <c r="K62" s="97" t="s">
        <v>2869</v>
      </c>
      <c r="L62" s="97" t="s">
        <v>2799</v>
      </c>
      <c r="M62" s="97" t="s">
        <v>2800</v>
      </c>
      <c r="N62" s="98">
        <v>5</v>
      </c>
      <c r="O62" s="100">
        <v>2193197.36</v>
      </c>
      <c r="P62" s="100">
        <v>2592303.2799999998</v>
      </c>
      <c r="Q62" s="100">
        <v>1080126.3666666667</v>
      </c>
      <c r="R62" s="100">
        <v>1353887.45</v>
      </c>
      <c r="S62" s="100">
        <v>273761.08333333331</v>
      </c>
      <c r="T62" s="100">
        <v>25.3452829022382</v>
      </c>
      <c r="U62" s="97" t="s">
        <v>2846</v>
      </c>
    </row>
    <row r="63" spans="1:21" ht="45" hidden="1" x14ac:dyDescent="0.25">
      <c r="A63" s="96">
        <v>43524</v>
      </c>
      <c r="B63" s="97" t="s">
        <v>2914</v>
      </c>
      <c r="C63" s="98">
        <v>4</v>
      </c>
      <c r="D63" s="97" t="s">
        <v>16</v>
      </c>
      <c r="E63" s="97" t="s">
        <v>2019</v>
      </c>
      <c r="F63" s="97" t="s">
        <v>465</v>
      </c>
      <c r="G63" s="97" t="s">
        <v>1613</v>
      </c>
      <c r="H63" s="97" t="s">
        <v>2868</v>
      </c>
      <c r="I63" s="97" t="s">
        <v>2811</v>
      </c>
      <c r="J63" s="97" t="s">
        <v>2868</v>
      </c>
      <c r="K63" s="97" t="s">
        <v>2869</v>
      </c>
      <c r="L63" s="97" t="s">
        <v>2801</v>
      </c>
      <c r="M63" s="97" t="s">
        <v>2802</v>
      </c>
      <c r="N63" s="98">
        <v>5</v>
      </c>
      <c r="O63" s="100">
        <v>168633.33</v>
      </c>
      <c r="P63" s="100">
        <v>180643</v>
      </c>
      <c r="Q63" s="100">
        <v>75267.916666666672</v>
      </c>
      <c r="R63" s="100">
        <v>69308.5</v>
      </c>
      <c r="S63" s="100">
        <v>-5959.416666666667</v>
      </c>
      <c r="T63" s="100">
        <v>-7.9176054427794043</v>
      </c>
      <c r="U63" s="97" t="s">
        <v>2847</v>
      </c>
    </row>
    <row r="64" spans="1:21" ht="60" hidden="1" x14ac:dyDescent="0.25">
      <c r="A64" s="96">
        <v>43524</v>
      </c>
      <c r="B64" s="97" t="s">
        <v>2914</v>
      </c>
      <c r="C64" s="98">
        <v>4</v>
      </c>
      <c r="D64" s="97" t="s">
        <v>16</v>
      </c>
      <c r="E64" s="97" t="s">
        <v>2019</v>
      </c>
      <c r="F64" s="97" t="s">
        <v>465</v>
      </c>
      <c r="G64" s="97" t="s">
        <v>1613</v>
      </c>
      <c r="H64" s="97" t="s">
        <v>2868</v>
      </c>
      <c r="I64" s="97" t="s">
        <v>2811</v>
      </c>
      <c r="J64" s="97" t="s">
        <v>2868</v>
      </c>
      <c r="K64" s="97" t="s">
        <v>2869</v>
      </c>
      <c r="L64" s="97" t="s">
        <v>2803</v>
      </c>
      <c r="M64" s="97" t="s">
        <v>2804</v>
      </c>
      <c r="N64" s="98">
        <v>5</v>
      </c>
      <c r="O64" s="100">
        <v>6131165.0499999998</v>
      </c>
      <c r="P64" s="100">
        <v>6098170.2599999998</v>
      </c>
      <c r="Q64" s="100">
        <v>2540904.2749999999</v>
      </c>
      <c r="R64" s="100">
        <v>1871691.74</v>
      </c>
      <c r="S64" s="100">
        <v>-669212.53500000003</v>
      </c>
      <c r="T64" s="100">
        <v>-26.337573657708926</v>
      </c>
      <c r="U64" s="97" t="s">
        <v>2847</v>
      </c>
    </row>
    <row r="65" spans="1:21" ht="60" hidden="1" x14ac:dyDescent="0.25">
      <c r="A65" s="96">
        <v>43524</v>
      </c>
      <c r="B65" s="97" t="s">
        <v>2914</v>
      </c>
      <c r="C65" s="98">
        <v>4</v>
      </c>
      <c r="D65" s="97" t="s">
        <v>16</v>
      </c>
      <c r="E65" s="97" t="s">
        <v>2019</v>
      </c>
      <c r="F65" s="97" t="s">
        <v>465</v>
      </c>
      <c r="G65" s="97" t="s">
        <v>1613</v>
      </c>
      <c r="H65" s="97" t="s">
        <v>2868</v>
      </c>
      <c r="I65" s="97" t="s">
        <v>2811</v>
      </c>
      <c r="J65" s="97" t="s">
        <v>2868</v>
      </c>
      <c r="K65" s="97" t="s">
        <v>2869</v>
      </c>
      <c r="L65" s="97" t="s">
        <v>2805</v>
      </c>
      <c r="M65" s="97" t="s">
        <v>2806</v>
      </c>
      <c r="N65" s="98">
        <v>5</v>
      </c>
      <c r="O65" s="100">
        <v>27188067.710000001</v>
      </c>
      <c r="P65" s="100">
        <v>29392592.030000001</v>
      </c>
      <c r="Q65" s="100">
        <v>12246913.345833333</v>
      </c>
      <c r="R65" s="100">
        <v>14019697.310000001</v>
      </c>
      <c r="S65" s="100">
        <v>1772783.9641666666</v>
      </c>
      <c r="T65" s="100">
        <v>14.475353210283032</v>
      </c>
      <c r="U65" s="97" t="s">
        <v>2846</v>
      </c>
    </row>
    <row r="66" spans="1:21" ht="30" hidden="1" x14ac:dyDescent="0.25">
      <c r="A66" s="96">
        <v>43524</v>
      </c>
      <c r="B66" s="97" t="s">
        <v>2914</v>
      </c>
      <c r="C66" s="98">
        <v>4</v>
      </c>
      <c r="D66" s="97" t="s">
        <v>16</v>
      </c>
      <c r="E66" s="97" t="s">
        <v>2019</v>
      </c>
      <c r="F66" s="97" t="s">
        <v>465</v>
      </c>
      <c r="G66" s="97" t="s">
        <v>1613</v>
      </c>
      <c r="H66" s="97" t="s">
        <v>2868</v>
      </c>
      <c r="I66" s="97" t="s">
        <v>2811</v>
      </c>
      <c r="J66" s="97" t="s">
        <v>2868</v>
      </c>
      <c r="K66" s="97" t="s">
        <v>2869</v>
      </c>
      <c r="L66" s="97" t="s">
        <v>2807</v>
      </c>
      <c r="M66" s="97" t="s">
        <v>2808</v>
      </c>
      <c r="N66" s="98">
        <v>5</v>
      </c>
      <c r="O66" s="100">
        <v>4617629.5999999996</v>
      </c>
      <c r="P66" s="100">
        <v>5865972.8899999997</v>
      </c>
      <c r="Q66" s="100">
        <v>2444155.3708333331</v>
      </c>
      <c r="R66" s="100">
        <v>2402846.0999999996</v>
      </c>
      <c r="S66" s="100">
        <v>-41309.270833333336</v>
      </c>
      <c r="T66" s="100">
        <v>-1.6901245856252158</v>
      </c>
      <c r="U66" s="97" t="s">
        <v>2847</v>
      </c>
    </row>
    <row r="67" spans="1:21" ht="30" hidden="1" x14ac:dyDescent="0.25">
      <c r="A67" s="96">
        <v>43524</v>
      </c>
      <c r="B67" s="97" t="s">
        <v>2914</v>
      </c>
      <c r="C67" s="98">
        <v>4</v>
      </c>
      <c r="D67" s="97" t="s">
        <v>16</v>
      </c>
      <c r="E67" s="97" t="s">
        <v>2019</v>
      </c>
      <c r="F67" s="97" t="s">
        <v>465</v>
      </c>
      <c r="G67" s="97" t="s">
        <v>1613</v>
      </c>
      <c r="H67" s="97" t="s">
        <v>2868</v>
      </c>
      <c r="I67" s="97" t="s">
        <v>2811</v>
      </c>
      <c r="J67" s="97" t="s">
        <v>2868</v>
      </c>
      <c r="K67" s="97" t="s">
        <v>2869</v>
      </c>
      <c r="L67" s="97" t="s">
        <v>2809</v>
      </c>
      <c r="M67" s="97" t="s">
        <v>2810</v>
      </c>
      <c r="N67" s="98">
        <v>5</v>
      </c>
      <c r="O67" s="100">
        <v>1509670.43</v>
      </c>
      <c r="P67" s="100">
        <v>1509670.43</v>
      </c>
      <c r="Q67" s="100">
        <v>629029.34583333333</v>
      </c>
      <c r="R67" s="100">
        <v>0</v>
      </c>
      <c r="S67" s="100">
        <v>-629029.34583333333</v>
      </c>
      <c r="T67" s="100">
        <v>-100</v>
      </c>
      <c r="U67" s="97" t="s">
        <v>2847</v>
      </c>
    </row>
    <row r="68" spans="1:21" ht="45" hidden="1" x14ac:dyDescent="0.25">
      <c r="A68" s="96">
        <v>43524</v>
      </c>
      <c r="B68" s="97" t="s">
        <v>2914</v>
      </c>
      <c r="C68" s="98">
        <v>4</v>
      </c>
      <c r="D68" s="97" t="s">
        <v>16</v>
      </c>
      <c r="E68" s="97" t="s">
        <v>2019</v>
      </c>
      <c r="F68" s="97" t="s">
        <v>465</v>
      </c>
      <c r="G68" s="97" t="s">
        <v>1613</v>
      </c>
      <c r="H68" s="97" t="s">
        <v>2868</v>
      </c>
      <c r="I68" s="97" t="s">
        <v>2811</v>
      </c>
      <c r="J68" s="97" t="s">
        <v>2868</v>
      </c>
      <c r="K68" s="97" t="s">
        <v>2869</v>
      </c>
      <c r="L68" s="97" t="s">
        <v>2897</v>
      </c>
      <c r="M68" s="97" t="s">
        <v>2796</v>
      </c>
      <c r="N68" s="98">
        <v>5</v>
      </c>
      <c r="O68" s="100">
        <v>1243162.54</v>
      </c>
      <c r="P68" s="100">
        <v>1285645.8999999999</v>
      </c>
      <c r="Q68" s="100">
        <v>535685.79166666674</v>
      </c>
      <c r="R68" s="100">
        <v>704164.73</v>
      </c>
      <c r="S68" s="100">
        <v>168478.93833333335</v>
      </c>
      <c r="T68" s="100">
        <v>31.451074669938279</v>
      </c>
      <c r="U68" s="97" t="s">
        <v>2846</v>
      </c>
    </row>
    <row r="69" spans="1:21" ht="30" hidden="1" x14ac:dyDescent="0.25">
      <c r="A69" s="96">
        <v>43524</v>
      </c>
      <c r="B69" s="97" t="s">
        <v>2914</v>
      </c>
      <c r="C69" s="98">
        <v>4</v>
      </c>
      <c r="D69" s="97" t="s">
        <v>16</v>
      </c>
      <c r="E69" s="97" t="s">
        <v>2019</v>
      </c>
      <c r="F69" s="97" t="s">
        <v>465</v>
      </c>
      <c r="G69" s="97" t="s">
        <v>1613</v>
      </c>
      <c r="H69" s="97" t="s">
        <v>2870</v>
      </c>
      <c r="I69" s="97" t="s">
        <v>2839</v>
      </c>
      <c r="J69" s="97" t="s">
        <v>2868</v>
      </c>
      <c r="K69" s="97" t="s">
        <v>2869</v>
      </c>
      <c r="L69" s="97" t="s">
        <v>2812</v>
      </c>
      <c r="M69" s="97" t="s">
        <v>2813</v>
      </c>
      <c r="N69" s="98">
        <v>5</v>
      </c>
      <c r="O69" s="100">
        <v>9362923.9499999993</v>
      </c>
      <c r="P69" s="100">
        <v>8756578.5</v>
      </c>
      <c r="Q69" s="100">
        <v>3648574.375</v>
      </c>
      <c r="R69" s="100">
        <v>3543949.77</v>
      </c>
      <c r="S69" s="100">
        <v>-104624.605</v>
      </c>
      <c r="T69" s="100">
        <v>-2.8675475472526171</v>
      </c>
      <c r="U69" s="97" t="s">
        <v>2846</v>
      </c>
    </row>
    <row r="70" spans="1:21" ht="75" hidden="1" x14ac:dyDescent="0.25">
      <c r="A70" s="96">
        <v>43524</v>
      </c>
      <c r="B70" s="97" t="s">
        <v>2914</v>
      </c>
      <c r="C70" s="98">
        <v>4</v>
      </c>
      <c r="D70" s="97" t="s">
        <v>16</v>
      </c>
      <c r="E70" s="97" t="s">
        <v>2019</v>
      </c>
      <c r="F70" s="97" t="s">
        <v>465</v>
      </c>
      <c r="G70" s="97" t="s">
        <v>1613</v>
      </c>
      <c r="H70" s="97" t="s">
        <v>2870</v>
      </c>
      <c r="I70" s="97" t="s">
        <v>2839</v>
      </c>
      <c r="J70" s="97" t="s">
        <v>2868</v>
      </c>
      <c r="K70" s="97" t="s">
        <v>2869</v>
      </c>
      <c r="L70" s="97" t="s">
        <v>2814</v>
      </c>
      <c r="M70" s="97" t="s">
        <v>2815</v>
      </c>
      <c r="N70" s="98">
        <v>5</v>
      </c>
      <c r="O70" s="100">
        <v>1679865.73</v>
      </c>
      <c r="P70" s="100">
        <v>1625305.9</v>
      </c>
      <c r="Q70" s="100">
        <v>677210.79166666663</v>
      </c>
      <c r="R70" s="100">
        <v>616557.17000000004</v>
      </c>
      <c r="S70" s="100">
        <v>-60653.621666666673</v>
      </c>
      <c r="T70" s="100">
        <v>-8.9563873483754666</v>
      </c>
      <c r="U70" s="97" t="s">
        <v>2846</v>
      </c>
    </row>
    <row r="71" spans="1:21" ht="45" hidden="1" x14ac:dyDescent="0.25">
      <c r="A71" s="96">
        <v>43524</v>
      </c>
      <c r="B71" s="97" t="s">
        <v>2914</v>
      </c>
      <c r="C71" s="98">
        <v>4</v>
      </c>
      <c r="D71" s="97" t="s">
        <v>16</v>
      </c>
      <c r="E71" s="97" t="s">
        <v>2019</v>
      </c>
      <c r="F71" s="97" t="s">
        <v>465</v>
      </c>
      <c r="G71" s="97" t="s">
        <v>1613</v>
      </c>
      <c r="H71" s="97" t="s">
        <v>2870</v>
      </c>
      <c r="I71" s="97" t="s">
        <v>2839</v>
      </c>
      <c r="J71" s="97" t="s">
        <v>2868</v>
      </c>
      <c r="K71" s="97" t="s">
        <v>2869</v>
      </c>
      <c r="L71" s="97" t="s">
        <v>2816</v>
      </c>
      <c r="M71" s="97" t="s">
        <v>2817</v>
      </c>
      <c r="N71" s="98">
        <v>5</v>
      </c>
      <c r="O71" s="100">
        <v>319301.33</v>
      </c>
      <c r="P71" s="100">
        <v>531571.73</v>
      </c>
      <c r="Q71" s="100">
        <v>221488.22083333333</v>
      </c>
      <c r="R71" s="100">
        <v>59074.18</v>
      </c>
      <c r="S71" s="100">
        <v>-162414.04083333333</v>
      </c>
      <c r="T71" s="100">
        <v>-73.328522944589238</v>
      </c>
      <c r="U71" s="97" t="s">
        <v>2846</v>
      </c>
    </row>
    <row r="72" spans="1:21" ht="75" hidden="1" x14ac:dyDescent="0.25">
      <c r="A72" s="96">
        <v>43524</v>
      </c>
      <c r="B72" s="97" t="s">
        <v>2914</v>
      </c>
      <c r="C72" s="98">
        <v>4</v>
      </c>
      <c r="D72" s="97" t="s">
        <v>16</v>
      </c>
      <c r="E72" s="97" t="s">
        <v>2019</v>
      </c>
      <c r="F72" s="97" t="s">
        <v>465</v>
      </c>
      <c r="G72" s="97" t="s">
        <v>1613</v>
      </c>
      <c r="H72" s="97" t="s">
        <v>2870</v>
      </c>
      <c r="I72" s="97" t="s">
        <v>2839</v>
      </c>
      <c r="J72" s="97" t="s">
        <v>2868</v>
      </c>
      <c r="K72" s="97" t="s">
        <v>2869</v>
      </c>
      <c r="L72" s="97" t="s">
        <v>2818</v>
      </c>
      <c r="M72" s="97" t="s">
        <v>2819</v>
      </c>
      <c r="N72" s="98">
        <v>5</v>
      </c>
      <c r="O72" s="100">
        <v>2592888.9700000002</v>
      </c>
      <c r="P72" s="100">
        <v>2795348.4</v>
      </c>
      <c r="Q72" s="100">
        <v>1164728.5</v>
      </c>
      <c r="R72" s="100">
        <v>1314380.08</v>
      </c>
      <c r="S72" s="100">
        <v>149651.57999999999</v>
      </c>
      <c r="T72" s="100">
        <v>12.848623520416989</v>
      </c>
      <c r="U72" s="97" t="s">
        <v>2847</v>
      </c>
    </row>
    <row r="73" spans="1:21" ht="60" hidden="1" x14ac:dyDescent="0.25">
      <c r="A73" s="96">
        <v>43524</v>
      </c>
      <c r="B73" s="97" t="s">
        <v>2914</v>
      </c>
      <c r="C73" s="98">
        <v>4</v>
      </c>
      <c r="D73" s="97" t="s">
        <v>16</v>
      </c>
      <c r="E73" s="97" t="s">
        <v>2019</v>
      </c>
      <c r="F73" s="97" t="s">
        <v>465</v>
      </c>
      <c r="G73" s="97" t="s">
        <v>1613</v>
      </c>
      <c r="H73" s="97" t="s">
        <v>2870</v>
      </c>
      <c r="I73" s="97" t="s">
        <v>2839</v>
      </c>
      <c r="J73" s="97" t="s">
        <v>2868</v>
      </c>
      <c r="K73" s="97" t="s">
        <v>2869</v>
      </c>
      <c r="L73" s="97" t="s">
        <v>2820</v>
      </c>
      <c r="M73" s="97" t="s">
        <v>2821</v>
      </c>
      <c r="N73" s="98">
        <v>5</v>
      </c>
      <c r="O73" s="100">
        <v>27188067.719999999</v>
      </c>
      <c r="P73" s="100">
        <v>29392592.030000001</v>
      </c>
      <c r="Q73" s="100">
        <v>12246913.345833333</v>
      </c>
      <c r="R73" s="100">
        <v>13960598.23</v>
      </c>
      <c r="S73" s="100">
        <v>1713684.8841666665</v>
      </c>
      <c r="T73" s="100">
        <v>13.992790148627119</v>
      </c>
      <c r="U73" s="97" t="s">
        <v>2847</v>
      </c>
    </row>
    <row r="74" spans="1:21" ht="30" hidden="1" x14ac:dyDescent="0.25">
      <c r="A74" s="96">
        <v>43524</v>
      </c>
      <c r="B74" s="97" t="s">
        <v>2914</v>
      </c>
      <c r="C74" s="98">
        <v>4</v>
      </c>
      <c r="D74" s="97" t="s">
        <v>16</v>
      </c>
      <c r="E74" s="97" t="s">
        <v>2019</v>
      </c>
      <c r="F74" s="97" t="s">
        <v>465</v>
      </c>
      <c r="G74" s="97" t="s">
        <v>1613</v>
      </c>
      <c r="H74" s="97" t="s">
        <v>2870</v>
      </c>
      <c r="I74" s="97" t="s">
        <v>2839</v>
      </c>
      <c r="J74" s="97" t="s">
        <v>2868</v>
      </c>
      <c r="K74" s="97" t="s">
        <v>2869</v>
      </c>
      <c r="L74" s="97" t="s">
        <v>2822</v>
      </c>
      <c r="M74" s="97" t="s">
        <v>2848</v>
      </c>
      <c r="N74" s="98">
        <v>5</v>
      </c>
      <c r="O74" s="100">
        <v>4868393.58</v>
      </c>
      <c r="P74" s="100">
        <v>5688718.0800000001</v>
      </c>
      <c r="Q74" s="100">
        <v>2370299.2000000002</v>
      </c>
      <c r="R74" s="100">
        <v>2344168.41</v>
      </c>
      <c r="S74" s="100">
        <v>-26130.79</v>
      </c>
      <c r="T74" s="100">
        <v>-1.1024258034597489</v>
      </c>
      <c r="U74" s="97" t="s">
        <v>2846</v>
      </c>
    </row>
    <row r="75" spans="1:21" ht="30" hidden="1" x14ac:dyDescent="0.25">
      <c r="A75" s="96">
        <v>43524</v>
      </c>
      <c r="B75" s="97" t="s">
        <v>2914</v>
      </c>
      <c r="C75" s="98">
        <v>4</v>
      </c>
      <c r="D75" s="97" t="s">
        <v>16</v>
      </c>
      <c r="E75" s="97" t="s">
        <v>2019</v>
      </c>
      <c r="F75" s="97" t="s">
        <v>465</v>
      </c>
      <c r="G75" s="97" t="s">
        <v>1613</v>
      </c>
      <c r="H75" s="97" t="s">
        <v>2870</v>
      </c>
      <c r="I75" s="97" t="s">
        <v>2839</v>
      </c>
      <c r="J75" s="97" t="s">
        <v>2868</v>
      </c>
      <c r="K75" s="97" t="s">
        <v>2869</v>
      </c>
      <c r="L75" s="97" t="s">
        <v>2823</v>
      </c>
      <c r="M75" s="97" t="s">
        <v>2824</v>
      </c>
      <c r="N75" s="98">
        <v>5</v>
      </c>
      <c r="O75" s="100">
        <v>8470903.6699999999</v>
      </c>
      <c r="P75" s="100">
        <v>8969520</v>
      </c>
      <c r="Q75" s="100">
        <v>3737300</v>
      </c>
      <c r="R75" s="100">
        <v>4572173</v>
      </c>
      <c r="S75" s="100">
        <v>834873</v>
      </c>
      <c r="T75" s="100">
        <v>22.338934524924408</v>
      </c>
      <c r="U75" s="97" t="s">
        <v>2847</v>
      </c>
    </row>
    <row r="76" spans="1:21" ht="45" hidden="1" x14ac:dyDescent="0.25">
      <c r="A76" s="96">
        <v>43524</v>
      </c>
      <c r="B76" s="97" t="s">
        <v>2914</v>
      </c>
      <c r="C76" s="98">
        <v>4</v>
      </c>
      <c r="D76" s="97" t="s">
        <v>16</v>
      </c>
      <c r="E76" s="97" t="s">
        <v>2019</v>
      </c>
      <c r="F76" s="97" t="s">
        <v>465</v>
      </c>
      <c r="G76" s="97" t="s">
        <v>1613</v>
      </c>
      <c r="H76" s="97" t="s">
        <v>2870</v>
      </c>
      <c r="I76" s="97" t="s">
        <v>2839</v>
      </c>
      <c r="J76" s="97" t="s">
        <v>2868</v>
      </c>
      <c r="K76" s="97" t="s">
        <v>2869</v>
      </c>
      <c r="L76" s="97" t="s">
        <v>2825</v>
      </c>
      <c r="M76" s="97" t="s">
        <v>2826</v>
      </c>
      <c r="N76" s="98">
        <v>5</v>
      </c>
      <c r="O76" s="100">
        <v>1988928.92</v>
      </c>
      <c r="P76" s="100">
        <v>1968887.44</v>
      </c>
      <c r="Q76" s="100">
        <v>820369.7666666666</v>
      </c>
      <c r="R76" s="100">
        <v>828384.95000000007</v>
      </c>
      <c r="S76" s="100">
        <v>8015.1833333333334</v>
      </c>
      <c r="T76" s="100">
        <v>0.97702080927490709</v>
      </c>
      <c r="U76" s="97" t="s">
        <v>2847</v>
      </c>
    </row>
    <row r="77" spans="1:21" ht="30" hidden="1" x14ac:dyDescent="0.25">
      <c r="A77" s="96">
        <v>43524</v>
      </c>
      <c r="B77" s="97" t="s">
        <v>2914</v>
      </c>
      <c r="C77" s="98">
        <v>4</v>
      </c>
      <c r="D77" s="97" t="s">
        <v>16</v>
      </c>
      <c r="E77" s="97" t="s">
        <v>2019</v>
      </c>
      <c r="F77" s="97" t="s">
        <v>465</v>
      </c>
      <c r="G77" s="97" t="s">
        <v>1613</v>
      </c>
      <c r="H77" s="97" t="s">
        <v>2870</v>
      </c>
      <c r="I77" s="97" t="s">
        <v>2839</v>
      </c>
      <c r="J77" s="97" t="s">
        <v>2868</v>
      </c>
      <c r="K77" s="97" t="s">
        <v>2869</v>
      </c>
      <c r="L77" s="97" t="s">
        <v>2827</v>
      </c>
      <c r="M77" s="97" t="s">
        <v>2828</v>
      </c>
      <c r="N77" s="98">
        <v>5</v>
      </c>
      <c r="O77" s="100">
        <v>4789611.4800000004</v>
      </c>
      <c r="P77" s="100">
        <v>5336403.9800000004</v>
      </c>
      <c r="Q77" s="100">
        <v>2223501.6583333332</v>
      </c>
      <c r="R77" s="100">
        <v>2127017.0099999998</v>
      </c>
      <c r="S77" s="100">
        <v>-96484.648333333345</v>
      </c>
      <c r="T77" s="100">
        <v>-4.3393108330602814</v>
      </c>
      <c r="U77" s="97" t="s">
        <v>2846</v>
      </c>
    </row>
    <row r="78" spans="1:21" ht="45" hidden="1" x14ac:dyDescent="0.25">
      <c r="A78" s="96">
        <v>43524</v>
      </c>
      <c r="B78" s="97" t="s">
        <v>2914</v>
      </c>
      <c r="C78" s="98">
        <v>4</v>
      </c>
      <c r="D78" s="97" t="s">
        <v>16</v>
      </c>
      <c r="E78" s="97" t="s">
        <v>2019</v>
      </c>
      <c r="F78" s="97" t="s">
        <v>465</v>
      </c>
      <c r="G78" s="97" t="s">
        <v>1613</v>
      </c>
      <c r="H78" s="97" t="s">
        <v>2870</v>
      </c>
      <c r="I78" s="97" t="s">
        <v>2839</v>
      </c>
      <c r="J78" s="97" t="s">
        <v>2868</v>
      </c>
      <c r="K78" s="97" t="s">
        <v>2869</v>
      </c>
      <c r="L78" s="97" t="s">
        <v>2829</v>
      </c>
      <c r="M78" s="97" t="s">
        <v>2830</v>
      </c>
      <c r="N78" s="98">
        <v>5</v>
      </c>
      <c r="O78" s="100">
        <v>1368765.66</v>
      </c>
      <c r="P78" s="100">
        <v>1657847.2</v>
      </c>
      <c r="Q78" s="100">
        <v>690769.66666666674</v>
      </c>
      <c r="R78" s="100">
        <v>664331.5</v>
      </c>
      <c r="S78" s="100">
        <v>-26438.166666666668</v>
      </c>
      <c r="T78" s="100">
        <v>-3.8273491067210537</v>
      </c>
      <c r="U78" s="97" t="s">
        <v>2846</v>
      </c>
    </row>
    <row r="79" spans="1:21" ht="30" hidden="1" x14ac:dyDescent="0.25">
      <c r="A79" s="96">
        <v>43524</v>
      </c>
      <c r="B79" s="97" t="s">
        <v>2914</v>
      </c>
      <c r="C79" s="98">
        <v>4</v>
      </c>
      <c r="D79" s="97" t="s">
        <v>16</v>
      </c>
      <c r="E79" s="97" t="s">
        <v>2019</v>
      </c>
      <c r="F79" s="97" t="s">
        <v>465</v>
      </c>
      <c r="G79" s="97" t="s">
        <v>1613</v>
      </c>
      <c r="H79" s="97" t="s">
        <v>2870</v>
      </c>
      <c r="I79" s="97" t="s">
        <v>2839</v>
      </c>
      <c r="J79" s="97" t="s">
        <v>2868</v>
      </c>
      <c r="K79" s="97" t="s">
        <v>2869</v>
      </c>
      <c r="L79" s="97" t="s">
        <v>2831</v>
      </c>
      <c r="M79" s="97" t="s">
        <v>2832</v>
      </c>
      <c r="N79" s="98">
        <v>5</v>
      </c>
      <c r="O79" s="100">
        <v>2638941.31</v>
      </c>
      <c r="P79" s="100">
        <v>2716220.37</v>
      </c>
      <c r="Q79" s="100">
        <v>1131758.4875</v>
      </c>
      <c r="R79" s="100">
        <v>926471.7100000002</v>
      </c>
      <c r="S79" s="100">
        <v>-205286.7775</v>
      </c>
      <c r="T79" s="100">
        <v>-18.138744243347237</v>
      </c>
      <c r="U79" s="97" t="s">
        <v>2846</v>
      </c>
    </row>
    <row r="80" spans="1:21" ht="60" hidden="1" x14ac:dyDescent="0.25">
      <c r="A80" s="96">
        <v>43524</v>
      </c>
      <c r="B80" s="97" t="s">
        <v>2914</v>
      </c>
      <c r="C80" s="98">
        <v>4</v>
      </c>
      <c r="D80" s="97" t="s">
        <v>16</v>
      </c>
      <c r="E80" s="97" t="s">
        <v>2019</v>
      </c>
      <c r="F80" s="97" t="s">
        <v>465</v>
      </c>
      <c r="G80" s="97" t="s">
        <v>1613</v>
      </c>
      <c r="H80" s="97" t="s">
        <v>2870</v>
      </c>
      <c r="I80" s="97" t="s">
        <v>2839</v>
      </c>
      <c r="J80" s="97" t="s">
        <v>2868</v>
      </c>
      <c r="K80" s="97" t="s">
        <v>2869</v>
      </c>
      <c r="L80" s="97" t="s">
        <v>2833</v>
      </c>
      <c r="M80" s="97" t="s">
        <v>2834</v>
      </c>
      <c r="N80" s="98">
        <v>5</v>
      </c>
      <c r="O80" s="100">
        <v>5019584.45</v>
      </c>
      <c r="P80" s="100">
        <v>4840208.2</v>
      </c>
      <c r="Q80" s="100">
        <v>2016753.4166666665</v>
      </c>
      <c r="R80" s="100">
        <v>1835783.05</v>
      </c>
      <c r="S80" s="100">
        <v>-180970.36666666667</v>
      </c>
      <c r="T80" s="100">
        <v>-8.97335118766172</v>
      </c>
      <c r="U80" s="97" t="s">
        <v>2846</v>
      </c>
    </row>
    <row r="81" spans="1:21" ht="60" hidden="1" x14ac:dyDescent="0.25">
      <c r="A81" s="96">
        <v>43524</v>
      </c>
      <c r="B81" s="97" t="s">
        <v>2914</v>
      </c>
      <c r="C81" s="98">
        <v>4</v>
      </c>
      <c r="D81" s="97" t="s">
        <v>16</v>
      </c>
      <c r="E81" s="97" t="s">
        <v>2019</v>
      </c>
      <c r="F81" s="97" t="s">
        <v>465</v>
      </c>
      <c r="G81" s="97" t="s">
        <v>1613</v>
      </c>
      <c r="H81" s="97" t="s">
        <v>2870</v>
      </c>
      <c r="I81" s="97" t="s">
        <v>2839</v>
      </c>
      <c r="J81" s="97" t="s">
        <v>2868</v>
      </c>
      <c r="K81" s="97" t="s">
        <v>2869</v>
      </c>
      <c r="L81" s="97" t="s">
        <v>2835</v>
      </c>
      <c r="M81" s="97" t="s">
        <v>2836</v>
      </c>
      <c r="N81" s="98">
        <v>5</v>
      </c>
      <c r="O81" s="100">
        <v>341021.94</v>
      </c>
      <c r="P81" s="100">
        <v>37761.550000000003</v>
      </c>
      <c r="Q81" s="100">
        <v>15733.979166666668</v>
      </c>
      <c r="R81" s="100">
        <v>65491.88</v>
      </c>
      <c r="S81" s="100">
        <v>49757.90083333334</v>
      </c>
      <c r="T81" s="100">
        <v>316.24486283004802</v>
      </c>
      <c r="U81" s="97" t="s">
        <v>2847</v>
      </c>
    </row>
    <row r="82" spans="1:21" ht="30" hidden="1" x14ac:dyDescent="0.25">
      <c r="A82" s="96">
        <v>43524</v>
      </c>
      <c r="B82" s="97" t="s">
        <v>2914</v>
      </c>
      <c r="C82" s="98">
        <v>4</v>
      </c>
      <c r="D82" s="97" t="s">
        <v>16</v>
      </c>
      <c r="E82" s="97" t="s">
        <v>2019</v>
      </c>
      <c r="F82" s="97" t="s">
        <v>465</v>
      </c>
      <c r="G82" s="97" t="s">
        <v>1613</v>
      </c>
      <c r="H82" s="97" t="s">
        <v>2870</v>
      </c>
      <c r="I82" s="97" t="s">
        <v>2839</v>
      </c>
      <c r="J82" s="97" t="s">
        <v>2868</v>
      </c>
      <c r="K82" s="97" t="s">
        <v>2869</v>
      </c>
      <c r="L82" s="97" t="s">
        <v>2837</v>
      </c>
      <c r="M82" s="97" t="s">
        <v>2838</v>
      </c>
      <c r="N82" s="98">
        <v>5</v>
      </c>
      <c r="O82" s="100">
        <v>3279555.23</v>
      </c>
      <c r="P82" s="100">
        <v>3913906.17</v>
      </c>
      <c r="Q82" s="100">
        <v>1630794.2375</v>
      </c>
      <c r="R82" s="100">
        <v>1725696.75</v>
      </c>
      <c r="S82" s="100">
        <v>94902.512499999997</v>
      </c>
      <c r="T82" s="100">
        <v>5.8194044544506802</v>
      </c>
      <c r="U82" s="97" t="s">
        <v>2847</v>
      </c>
    </row>
    <row r="83" spans="1:21" ht="60" hidden="1" x14ac:dyDescent="0.25">
      <c r="A83" s="96">
        <v>43524</v>
      </c>
      <c r="B83" s="97" t="s">
        <v>2914</v>
      </c>
      <c r="C83" s="98">
        <v>4</v>
      </c>
      <c r="D83" s="97" t="s">
        <v>16</v>
      </c>
      <c r="E83" s="97" t="s">
        <v>2019</v>
      </c>
      <c r="F83" s="97" t="s">
        <v>465</v>
      </c>
      <c r="G83" s="97" t="s">
        <v>1613</v>
      </c>
      <c r="H83" s="97" t="s">
        <v>2871</v>
      </c>
      <c r="I83" s="97" t="s">
        <v>2872</v>
      </c>
      <c r="J83" s="97" t="s">
        <v>2870</v>
      </c>
      <c r="K83" s="97" t="s">
        <v>1944</v>
      </c>
      <c r="L83" s="97" t="s">
        <v>2873</v>
      </c>
      <c r="M83" s="97" t="s">
        <v>2874</v>
      </c>
      <c r="N83" s="98">
        <v>5</v>
      </c>
      <c r="O83" s="100">
        <v>16162495.51</v>
      </c>
      <c r="P83" s="100">
        <v>0</v>
      </c>
      <c r="Q83" s="100">
        <v>0</v>
      </c>
      <c r="R83" s="100">
        <v>24092077.950000003</v>
      </c>
      <c r="S83" s="100">
        <v>24092077.949999999</v>
      </c>
      <c r="T83" s="101"/>
      <c r="U83" s="97" t="s">
        <v>2846</v>
      </c>
    </row>
    <row r="84" spans="1:21" ht="60" hidden="1" x14ac:dyDescent="0.25">
      <c r="A84" s="96">
        <v>43524</v>
      </c>
      <c r="B84" s="97" t="s">
        <v>2914</v>
      </c>
      <c r="C84" s="98">
        <v>4</v>
      </c>
      <c r="D84" s="97" t="s">
        <v>16</v>
      </c>
      <c r="E84" s="97" t="s">
        <v>2019</v>
      </c>
      <c r="F84" s="97" t="s">
        <v>465</v>
      </c>
      <c r="G84" s="97" t="s">
        <v>1613</v>
      </c>
      <c r="H84" s="97" t="s">
        <v>2875</v>
      </c>
      <c r="I84" s="97" t="s">
        <v>2876</v>
      </c>
      <c r="J84" s="97" t="s">
        <v>2877</v>
      </c>
      <c r="K84" s="97" t="s">
        <v>1944</v>
      </c>
      <c r="L84" s="97" t="s">
        <v>2878</v>
      </c>
      <c r="M84" s="97" t="s">
        <v>2879</v>
      </c>
      <c r="N84" s="98">
        <v>5</v>
      </c>
      <c r="O84" s="100">
        <v>21700734.09</v>
      </c>
      <c r="P84" s="100">
        <v>0</v>
      </c>
      <c r="Q84" s="100">
        <v>0</v>
      </c>
      <c r="R84" s="100">
        <v>32039783.82</v>
      </c>
      <c r="S84" s="100">
        <v>32039783.82</v>
      </c>
      <c r="T84" s="101"/>
      <c r="U84" s="97" t="s">
        <v>2846</v>
      </c>
    </row>
    <row r="85" spans="1:21" ht="60" hidden="1" x14ac:dyDescent="0.25">
      <c r="A85" s="96">
        <v>43524</v>
      </c>
      <c r="B85" s="97" t="s">
        <v>2914</v>
      </c>
      <c r="C85" s="98">
        <v>4</v>
      </c>
      <c r="D85" s="97" t="s">
        <v>16</v>
      </c>
      <c r="E85" s="97" t="s">
        <v>2019</v>
      </c>
      <c r="F85" s="97" t="s">
        <v>465</v>
      </c>
      <c r="G85" s="97" t="s">
        <v>1613</v>
      </c>
      <c r="H85" s="97" t="s">
        <v>2875</v>
      </c>
      <c r="I85" s="97" t="s">
        <v>2876</v>
      </c>
      <c r="J85" s="97" t="s">
        <v>2877</v>
      </c>
      <c r="K85" s="97" t="s">
        <v>1944</v>
      </c>
      <c r="L85" s="97" t="s">
        <v>2880</v>
      </c>
      <c r="M85" s="97" t="s">
        <v>2881</v>
      </c>
      <c r="N85" s="98">
        <v>5</v>
      </c>
      <c r="O85" s="100">
        <v>-16650528.210000001</v>
      </c>
      <c r="P85" s="100">
        <v>0</v>
      </c>
      <c r="Q85" s="100">
        <v>0</v>
      </c>
      <c r="R85" s="100">
        <v>-19017151.210000001</v>
      </c>
      <c r="S85" s="100">
        <v>-19017151.210000001</v>
      </c>
      <c r="T85" s="101"/>
      <c r="U85" s="97" t="s">
        <v>2846</v>
      </c>
    </row>
    <row r="86" spans="1:21" ht="30" hidden="1" x14ac:dyDescent="0.25">
      <c r="A86" s="96">
        <v>43524</v>
      </c>
      <c r="B86" s="97" t="s">
        <v>2914</v>
      </c>
      <c r="C86" s="98">
        <v>4</v>
      </c>
      <c r="D86" s="97" t="s">
        <v>16</v>
      </c>
      <c r="E86" s="97" t="s">
        <v>2019</v>
      </c>
      <c r="F86" s="97" t="s">
        <v>467</v>
      </c>
      <c r="G86" s="97" t="s">
        <v>468</v>
      </c>
      <c r="H86" s="97" t="s">
        <v>2868</v>
      </c>
      <c r="I86" s="97" t="s">
        <v>2811</v>
      </c>
      <c r="J86" s="97" t="s">
        <v>2868</v>
      </c>
      <c r="K86" s="97" t="s">
        <v>2869</v>
      </c>
      <c r="L86" s="97" t="s">
        <v>2790</v>
      </c>
      <c r="M86" s="97" t="s">
        <v>2791</v>
      </c>
      <c r="N86" s="98">
        <v>5</v>
      </c>
      <c r="O86" s="100">
        <v>22373775.120000001</v>
      </c>
      <c r="P86" s="100">
        <v>20053500</v>
      </c>
      <c r="Q86" s="100">
        <v>8355625</v>
      </c>
      <c r="R86" s="100">
        <v>18641710.25999999</v>
      </c>
      <c r="S86" s="100">
        <v>10286085.26</v>
      </c>
      <c r="T86" s="100">
        <v>123.1037206672152</v>
      </c>
      <c r="U86" s="97" t="s">
        <v>2846</v>
      </c>
    </row>
    <row r="87" spans="1:21" ht="30" hidden="1" x14ac:dyDescent="0.25">
      <c r="A87" s="96">
        <v>43524</v>
      </c>
      <c r="B87" s="97" t="s">
        <v>2914</v>
      </c>
      <c r="C87" s="98">
        <v>4</v>
      </c>
      <c r="D87" s="97" t="s">
        <v>16</v>
      </c>
      <c r="E87" s="97" t="s">
        <v>2019</v>
      </c>
      <c r="F87" s="97" t="s">
        <v>467</v>
      </c>
      <c r="G87" s="97" t="s">
        <v>468</v>
      </c>
      <c r="H87" s="97" t="s">
        <v>2868</v>
      </c>
      <c r="I87" s="97" t="s">
        <v>2811</v>
      </c>
      <c r="J87" s="97" t="s">
        <v>2868</v>
      </c>
      <c r="K87" s="97" t="s">
        <v>2869</v>
      </c>
      <c r="L87" s="97" t="s">
        <v>2792</v>
      </c>
      <c r="M87" s="97" t="s">
        <v>2793</v>
      </c>
      <c r="N87" s="98">
        <v>5</v>
      </c>
      <c r="O87" s="100">
        <v>125800</v>
      </c>
      <c r="P87" s="100">
        <v>110000</v>
      </c>
      <c r="Q87" s="100">
        <v>45833.333333333328</v>
      </c>
      <c r="R87" s="100">
        <v>29650</v>
      </c>
      <c r="S87" s="100">
        <v>-16183.333333333332</v>
      </c>
      <c r="T87" s="100">
        <v>-35.309090909090912</v>
      </c>
      <c r="U87" s="97" t="s">
        <v>2847</v>
      </c>
    </row>
    <row r="88" spans="1:21" ht="45" hidden="1" x14ac:dyDescent="0.25">
      <c r="A88" s="96">
        <v>43524</v>
      </c>
      <c r="B88" s="97" t="s">
        <v>2914</v>
      </c>
      <c r="C88" s="98">
        <v>4</v>
      </c>
      <c r="D88" s="97" t="s">
        <v>16</v>
      </c>
      <c r="E88" s="97" t="s">
        <v>2019</v>
      </c>
      <c r="F88" s="97" t="s">
        <v>467</v>
      </c>
      <c r="G88" s="97" t="s">
        <v>468</v>
      </c>
      <c r="H88" s="97" t="s">
        <v>2868</v>
      </c>
      <c r="I88" s="97" t="s">
        <v>2811</v>
      </c>
      <c r="J88" s="97" t="s">
        <v>2868</v>
      </c>
      <c r="K88" s="97" t="s">
        <v>2869</v>
      </c>
      <c r="L88" s="97" t="s">
        <v>2794</v>
      </c>
      <c r="M88" s="97" t="s">
        <v>2795</v>
      </c>
      <c r="N88" s="98">
        <v>5</v>
      </c>
      <c r="O88" s="100">
        <v>5122.67</v>
      </c>
      <c r="P88" s="100">
        <v>15000</v>
      </c>
      <c r="Q88" s="100">
        <v>6250</v>
      </c>
      <c r="R88" s="100">
        <v>12503</v>
      </c>
      <c r="S88" s="100">
        <v>6253</v>
      </c>
      <c r="T88" s="100">
        <v>100.048</v>
      </c>
      <c r="U88" s="97" t="s">
        <v>2846</v>
      </c>
    </row>
    <row r="89" spans="1:21" ht="90" hidden="1" x14ac:dyDescent="0.25">
      <c r="A89" s="96">
        <v>43524</v>
      </c>
      <c r="B89" s="97" t="s">
        <v>2914</v>
      </c>
      <c r="C89" s="98">
        <v>4</v>
      </c>
      <c r="D89" s="97" t="s">
        <v>16</v>
      </c>
      <c r="E89" s="97" t="s">
        <v>2019</v>
      </c>
      <c r="F89" s="97" t="s">
        <v>467</v>
      </c>
      <c r="G89" s="97" t="s">
        <v>468</v>
      </c>
      <c r="H89" s="97" t="s">
        <v>2868</v>
      </c>
      <c r="I89" s="97" t="s">
        <v>2811</v>
      </c>
      <c r="J89" s="97" t="s">
        <v>2868</v>
      </c>
      <c r="K89" s="97" t="s">
        <v>2869</v>
      </c>
      <c r="L89" s="97" t="s">
        <v>2797</v>
      </c>
      <c r="M89" s="97" t="s">
        <v>2798</v>
      </c>
      <c r="N89" s="98">
        <v>5</v>
      </c>
      <c r="O89" s="100">
        <v>4538172.47</v>
      </c>
      <c r="P89" s="100">
        <v>4500000</v>
      </c>
      <c r="Q89" s="100">
        <v>1875000</v>
      </c>
      <c r="R89" s="100">
        <v>1845022.18</v>
      </c>
      <c r="S89" s="100">
        <v>-29977.82</v>
      </c>
      <c r="T89" s="100">
        <v>-1.5988170666666668</v>
      </c>
      <c r="U89" s="97" t="s">
        <v>2847</v>
      </c>
    </row>
    <row r="90" spans="1:21" ht="45" hidden="1" x14ac:dyDescent="0.25">
      <c r="A90" s="96">
        <v>43524</v>
      </c>
      <c r="B90" s="97" t="s">
        <v>2914</v>
      </c>
      <c r="C90" s="98">
        <v>4</v>
      </c>
      <c r="D90" s="97" t="s">
        <v>16</v>
      </c>
      <c r="E90" s="97" t="s">
        <v>2019</v>
      </c>
      <c r="F90" s="97" t="s">
        <v>467</v>
      </c>
      <c r="G90" s="97" t="s">
        <v>468</v>
      </c>
      <c r="H90" s="97" t="s">
        <v>2868</v>
      </c>
      <c r="I90" s="97" t="s">
        <v>2811</v>
      </c>
      <c r="J90" s="97" t="s">
        <v>2868</v>
      </c>
      <c r="K90" s="97" t="s">
        <v>2869</v>
      </c>
      <c r="L90" s="97" t="s">
        <v>2799</v>
      </c>
      <c r="M90" s="97" t="s">
        <v>2800</v>
      </c>
      <c r="N90" s="98">
        <v>5</v>
      </c>
      <c r="O90" s="100">
        <v>985868.1</v>
      </c>
      <c r="P90" s="100">
        <v>1000000</v>
      </c>
      <c r="Q90" s="100">
        <v>416666.66666666669</v>
      </c>
      <c r="R90" s="100">
        <v>370771.21</v>
      </c>
      <c r="S90" s="100">
        <v>-45895.456666666672</v>
      </c>
      <c r="T90" s="100">
        <v>-11.014909599999999</v>
      </c>
      <c r="U90" s="97" t="s">
        <v>2847</v>
      </c>
    </row>
    <row r="91" spans="1:21" ht="45" hidden="1" x14ac:dyDescent="0.25">
      <c r="A91" s="96">
        <v>43524</v>
      </c>
      <c r="B91" s="97" t="s">
        <v>2914</v>
      </c>
      <c r="C91" s="98">
        <v>4</v>
      </c>
      <c r="D91" s="97" t="s">
        <v>16</v>
      </c>
      <c r="E91" s="97" t="s">
        <v>2019</v>
      </c>
      <c r="F91" s="97" t="s">
        <v>467</v>
      </c>
      <c r="G91" s="97" t="s">
        <v>468</v>
      </c>
      <c r="H91" s="97" t="s">
        <v>2868</v>
      </c>
      <c r="I91" s="97" t="s">
        <v>2811</v>
      </c>
      <c r="J91" s="97" t="s">
        <v>2868</v>
      </c>
      <c r="K91" s="97" t="s">
        <v>2869</v>
      </c>
      <c r="L91" s="97" t="s">
        <v>2801</v>
      </c>
      <c r="M91" s="97" t="s">
        <v>2802</v>
      </c>
      <c r="N91" s="98">
        <v>5</v>
      </c>
      <c r="O91" s="100">
        <v>2238.66</v>
      </c>
      <c r="P91" s="100">
        <v>3500</v>
      </c>
      <c r="Q91" s="100">
        <v>1458.3333333333333</v>
      </c>
      <c r="R91" s="100">
        <v>3766</v>
      </c>
      <c r="S91" s="100">
        <v>2307.6666666666661</v>
      </c>
      <c r="T91" s="100">
        <v>158.23999999999998</v>
      </c>
      <c r="U91" s="97" t="s">
        <v>2846</v>
      </c>
    </row>
    <row r="92" spans="1:21" ht="60" hidden="1" x14ac:dyDescent="0.25">
      <c r="A92" s="96">
        <v>43524</v>
      </c>
      <c r="B92" s="97" t="s">
        <v>2914</v>
      </c>
      <c r="C92" s="98">
        <v>4</v>
      </c>
      <c r="D92" s="97" t="s">
        <v>16</v>
      </c>
      <c r="E92" s="97" t="s">
        <v>2019</v>
      </c>
      <c r="F92" s="97" t="s">
        <v>467</v>
      </c>
      <c r="G92" s="97" t="s">
        <v>468</v>
      </c>
      <c r="H92" s="97" t="s">
        <v>2868</v>
      </c>
      <c r="I92" s="97" t="s">
        <v>2811</v>
      </c>
      <c r="J92" s="97" t="s">
        <v>2868</v>
      </c>
      <c r="K92" s="97" t="s">
        <v>2869</v>
      </c>
      <c r="L92" s="97" t="s">
        <v>2803</v>
      </c>
      <c r="M92" s="97" t="s">
        <v>2804</v>
      </c>
      <c r="N92" s="98">
        <v>5</v>
      </c>
      <c r="O92" s="100">
        <v>1804990.66</v>
      </c>
      <c r="P92" s="100">
        <v>1866000</v>
      </c>
      <c r="Q92" s="100">
        <v>777500</v>
      </c>
      <c r="R92" s="100">
        <v>930541.5</v>
      </c>
      <c r="S92" s="100">
        <v>153041.5</v>
      </c>
      <c r="T92" s="100">
        <v>19.68379421221865</v>
      </c>
      <c r="U92" s="97" t="s">
        <v>2846</v>
      </c>
    </row>
    <row r="93" spans="1:21" ht="60" hidden="1" x14ac:dyDescent="0.25">
      <c r="A93" s="96">
        <v>43524</v>
      </c>
      <c r="B93" s="97" t="s">
        <v>2914</v>
      </c>
      <c r="C93" s="98">
        <v>4</v>
      </c>
      <c r="D93" s="97" t="s">
        <v>16</v>
      </c>
      <c r="E93" s="97" t="s">
        <v>2019</v>
      </c>
      <c r="F93" s="97" t="s">
        <v>467</v>
      </c>
      <c r="G93" s="97" t="s">
        <v>468</v>
      </c>
      <c r="H93" s="97" t="s">
        <v>2868</v>
      </c>
      <c r="I93" s="97" t="s">
        <v>2811</v>
      </c>
      <c r="J93" s="97" t="s">
        <v>2868</v>
      </c>
      <c r="K93" s="97" t="s">
        <v>2869</v>
      </c>
      <c r="L93" s="97" t="s">
        <v>2805</v>
      </c>
      <c r="M93" s="97" t="s">
        <v>2806</v>
      </c>
      <c r="N93" s="98">
        <v>5</v>
      </c>
      <c r="O93" s="100">
        <v>32782662.23</v>
      </c>
      <c r="P93" s="100">
        <v>34869000</v>
      </c>
      <c r="Q93" s="100">
        <v>14528750</v>
      </c>
      <c r="R93" s="100">
        <v>13875928.869999999</v>
      </c>
      <c r="S93" s="100">
        <v>-652821.13</v>
      </c>
      <c r="T93" s="100">
        <v>-4.4933055493418221</v>
      </c>
      <c r="U93" s="97" t="s">
        <v>2847</v>
      </c>
    </row>
    <row r="94" spans="1:21" ht="30" hidden="1" x14ac:dyDescent="0.25">
      <c r="A94" s="96">
        <v>43524</v>
      </c>
      <c r="B94" s="97" t="s">
        <v>2914</v>
      </c>
      <c r="C94" s="98">
        <v>4</v>
      </c>
      <c r="D94" s="97" t="s">
        <v>16</v>
      </c>
      <c r="E94" s="97" t="s">
        <v>2019</v>
      </c>
      <c r="F94" s="97" t="s">
        <v>467</v>
      </c>
      <c r="G94" s="97" t="s">
        <v>468</v>
      </c>
      <c r="H94" s="97" t="s">
        <v>2868</v>
      </c>
      <c r="I94" s="97" t="s">
        <v>2811</v>
      </c>
      <c r="J94" s="97" t="s">
        <v>2868</v>
      </c>
      <c r="K94" s="97" t="s">
        <v>2869</v>
      </c>
      <c r="L94" s="97" t="s">
        <v>2807</v>
      </c>
      <c r="M94" s="97" t="s">
        <v>2808</v>
      </c>
      <c r="N94" s="98">
        <v>5</v>
      </c>
      <c r="O94" s="100">
        <v>3530508.55</v>
      </c>
      <c r="P94" s="100">
        <v>4570000</v>
      </c>
      <c r="Q94" s="100">
        <v>1904166.6666666665</v>
      </c>
      <c r="R94" s="100">
        <v>1521451.22</v>
      </c>
      <c r="S94" s="100">
        <v>-382715.44666666666</v>
      </c>
      <c r="T94" s="100">
        <v>-20.098841838074399</v>
      </c>
      <c r="U94" s="97" t="s">
        <v>2847</v>
      </c>
    </row>
    <row r="95" spans="1:21" ht="30" hidden="1" x14ac:dyDescent="0.25">
      <c r="A95" s="96">
        <v>43524</v>
      </c>
      <c r="B95" s="97" t="s">
        <v>2914</v>
      </c>
      <c r="C95" s="98">
        <v>4</v>
      </c>
      <c r="D95" s="97" t="s">
        <v>16</v>
      </c>
      <c r="E95" s="97" t="s">
        <v>2019</v>
      </c>
      <c r="F95" s="97" t="s">
        <v>467</v>
      </c>
      <c r="G95" s="97" t="s">
        <v>468</v>
      </c>
      <c r="H95" s="97" t="s">
        <v>2868</v>
      </c>
      <c r="I95" s="97" t="s">
        <v>2811</v>
      </c>
      <c r="J95" s="97" t="s">
        <v>2868</v>
      </c>
      <c r="K95" s="97" t="s">
        <v>2869</v>
      </c>
      <c r="L95" s="97" t="s">
        <v>2809</v>
      </c>
      <c r="M95" s="97" t="s">
        <v>2810</v>
      </c>
      <c r="N95" s="98">
        <v>5</v>
      </c>
      <c r="O95" s="100">
        <v>1768804.85</v>
      </c>
      <c r="P95" s="100">
        <v>1610000</v>
      </c>
      <c r="Q95" s="100">
        <v>670833.33333333337</v>
      </c>
      <c r="R95" s="100">
        <v>540717.13</v>
      </c>
      <c r="S95" s="100">
        <v>-130116.20333333335</v>
      </c>
      <c r="T95" s="100">
        <v>-19.396204223602485</v>
      </c>
      <c r="U95" s="97" t="s">
        <v>2847</v>
      </c>
    </row>
    <row r="96" spans="1:21" ht="45" hidden="1" x14ac:dyDescent="0.25">
      <c r="A96" s="96">
        <v>43524</v>
      </c>
      <c r="B96" s="97" t="s">
        <v>2914</v>
      </c>
      <c r="C96" s="98">
        <v>4</v>
      </c>
      <c r="D96" s="97" t="s">
        <v>16</v>
      </c>
      <c r="E96" s="97" t="s">
        <v>2019</v>
      </c>
      <c r="F96" s="97" t="s">
        <v>467</v>
      </c>
      <c r="G96" s="97" t="s">
        <v>468</v>
      </c>
      <c r="H96" s="97" t="s">
        <v>2868</v>
      </c>
      <c r="I96" s="97" t="s">
        <v>2811</v>
      </c>
      <c r="J96" s="97" t="s">
        <v>2868</v>
      </c>
      <c r="K96" s="97" t="s">
        <v>2869</v>
      </c>
      <c r="L96" s="97" t="s">
        <v>2897</v>
      </c>
      <c r="M96" s="97" t="s">
        <v>2796</v>
      </c>
      <c r="N96" s="98">
        <v>5</v>
      </c>
      <c r="O96" s="100">
        <v>559874.19999999995</v>
      </c>
      <c r="P96" s="100">
        <v>600000</v>
      </c>
      <c r="Q96" s="100">
        <v>250000</v>
      </c>
      <c r="R96" s="100">
        <v>248535.18</v>
      </c>
      <c r="S96" s="100">
        <v>-1464.82</v>
      </c>
      <c r="T96" s="100">
        <v>-0.585928</v>
      </c>
      <c r="U96" s="97" t="s">
        <v>2847</v>
      </c>
    </row>
    <row r="97" spans="1:21" ht="30" hidden="1" x14ac:dyDescent="0.25">
      <c r="A97" s="96">
        <v>43524</v>
      </c>
      <c r="B97" s="97" t="s">
        <v>2914</v>
      </c>
      <c r="C97" s="98">
        <v>4</v>
      </c>
      <c r="D97" s="97" t="s">
        <v>16</v>
      </c>
      <c r="E97" s="97" t="s">
        <v>2019</v>
      </c>
      <c r="F97" s="97" t="s">
        <v>467</v>
      </c>
      <c r="G97" s="97" t="s">
        <v>468</v>
      </c>
      <c r="H97" s="97" t="s">
        <v>2870</v>
      </c>
      <c r="I97" s="97" t="s">
        <v>2839</v>
      </c>
      <c r="J97" s="97" t="s">
        <v>2868</v>
      </c>
      <c r="K97" s="97" t="s">
        <v>2869</v>
      </c>
      <c r="L97" s="97" t="s">
        <v>2812</v>
      </c>
      <c r="M97" s="97" t="s">
        <v>2813</v>
      </c>
      <c r="N97" s="98">
        <v>5</v>
      </c>
      <c r="O97" s="100">
        <v>5718603.6500000004</v>
      </c>
      <c r="P97" s="100">
        <v>5600000</v>
      </c>
      <c r="Q97" s="100">
        <v>2333333.333333333</v>
      </c>
      <c r="R97" s="100">
        <v>2373314.9</v>
      </c>
      <c r="S97" s="100">
        <v>39981.566666666666</v>
      </c>
      <c r="T97" s="100">
        <v>1.7134957142857143</v>
      </c>
      <c r="U97" s="97" t="s">
        <v>2847</v>
      </c>
    </row>
    <row r="98" spans="1:21" ht="75" hidden="1" x14ac:dyDescent="0.25">
      <c r="A98" s="96">
        <v>43524</v>
      </c>
      <c r="B98" s="97" t="s">
        <v>2914</v>
      </c>
      <c r="C98" s="98">
        <v>4</v>
      </c>
      <c r="D98" s="97" t="s">
        <v>16</v>
      </c>
      <c r="E98" s="97" t="s">
        <v>2019</v>
      </c>
      <c r="F98" s="97" t="s">
        <v>467</v>
      </c>
      <c r="G98" s="97" t="s">
        <v>468</v>
      </c>
      <c r="H98" s="97" t="s">
        <v>2870</v>
      </c>
      <c r="I98" s="97" t="s">
        <v>2839</v>
      </c>
      <c r="J98" s="97" t="s">
        <v>2868</v>
      </c>
      <c r="K98" s="97" t="s">
        <v>2869</v>
      </c>
      <c r="L98" s="97" t="s">
        <v>2814</v>
      </c>
      <c r="M98" s="97" t="s">
        <v>2815</v>
      </c>
      <c r="N98" s="98">
        <v>5</v>
      </c>
      <c r="O98" s="100">
        <v>1556738.16</v>
      </c>
      <c r="P98" s="100">
        <v>1400000</v>
      </c>
      <c r="Q98" s="100">
        <v>583333.33333333337</v>
      </c>
      <c r="R98" s="100">
        <v>296057.21000000002</v>
      </c>
      <c r="S98" s="100">
        <v>-287276.12333333335</v>
      </c>
      <c r="T98" s="100">
        <v>-49.247335428571432</v>
      </c>
      <c r="U98" s="97" t="s">
        <v>2846</v>
      </c>
    </row>
    <row r="99" spans="1:21" ht="45" hidden="1" x14ac:dyDescent="0.25">
      <c r="A99" s="96">
        <v>43524</v>
      </c>
      <c r="B99" s="97" t="s">
        <v>2914</v>
      </c>
      <c r="C99" s="98">
        <v>4</v>
      </c>
      <c r="D99" s="97" t="s">
        <v>16</v>
      </c>
      <c r="E99" s="97" t="s">
        <v>2019</v>
      </c>
      <c r="F99" s="97" t="s">
        <v>467</v>
      </c>
      <c r="G99" s="97" t="s">
        <v>468</v>
      </c>
      <c r="H99" s="97" t="s">
        <v>2870</v>
      </c>
      <c r="I99" s="97" t="s">
        <v>2839</v>
      </c>
      <c r="J99" s="97" t="s">
        <v>2868</v>
      </c>
      <c r="K99" s="97" t="s">
        <v>2869</v>
      </c>
      <c r="L99" s="97" t="s">
        <v>2816</v>
      </c>
      <c r="M99" s="97" t="s">
        <v>2817</v>
      </c>
      <c r="N99" s="98">
        <v>5</v>
      </c>
      <c r="O99" s="100">
        <v>313581.33</v>
      </c>
      <c r="P99" s="100">
        <v>300000</v>
      </c>
      <c r="Q99" s="100">
        <v>125000</v>
      </c>
      <c r="R99" s="100">
        <v>144051</v>
      </c>
      <c r="S99" s="100">
        <v>19051</v>
      </c>
      <c r="T99" s="100">
        <v>15.2408</v>
      </c>
      <c r="U99" s="97" t="s">
        <v>2847</v>
      </c>
    </row>
    <row r="100" spans="1:21" ht="75" hidden="1" x14ac:dyDescent="0.25">
      <c r="A100" s="96">
        <v>43524</v>
      </c>
      <c r="B100" s="97" t="s">
        <v>2914</v>
      </c>
      <c r="C100" s="98">
        <v>4</v>
      </c>
      <c r="D100" s="97" t="s">
        <v>16</v>
      </c>
      <c r="E100" s="97" t="s">
        <v>2019</v>
      </c>
      <c r="F100" s="97" t="s">
        <v>467</v>
      </c>
      <c r="G100" s="97" t="s">
        <v>468</v>
      </c>
      <c r="H100" s="97" t="s">
        <v>2870</v>
      </c>
      <c r="I100" s="97" t="s">
        <v>2839</v>
      </c>
      <c r="J100" s="97" t="s">
        <v>2868</v>
      </c>
      <c r="K100" s="97" t="s">
        <v>2869</v>
      </c>
      <c r="L100" s="97" t="s">
        <v>2818</v>
      </c>
      <c r="M100" s="97" t="s">
        <v>2819</v>
      </c>
      <c r="N100" s="98">
        <v>5</v>
      </c>
      <c r="O100" s="100">
        <v>2601924.5299999998</v>
      </c>
      <c r="P100" s="100">
        <v>2550000</v>
      </c>
      <c r="Q100" s="100">
        <v>1062500</v>
      </c>
      <c r="R100" s="100">
        <v>1378194</v>
      </c>
      <c r="S100" s="100">
        <v>315694</v>
      </c>
      <c r="T100" s="100">
        <v>29.712376470588232</v>
      </c>
      <c r="U100" s="97" t="s">
        <v>2847</v>
      </c>
    </row>
    <row r="101" spans="1:21" ht="60" hidden="1" x14ac:dyDescent="0.25">
      <c r="A101" s="96">
        <v>43524</v>
      </c>
      <c r="B101" s="97" t="s">
        <v>2914</v>
      </c>
      <c r="C101" s="98">
        <v>4</v>
      </c>
      <c r="D101" s="97" t="s">
        <v>16</v>
      </c>
      <c r="E101" s="97" t="s">
        <v>2019</v>
      </c>
      <c r="F101" s="97" t="s">
        <v>467</v>
      </c>
      <c r="G101" s="97" t="s">
        <v>468</v>
      </c>
      <c r="H101" s="97" t="s">
        <v>2870</v>
      </c>
      <c r="I101" s="97" t="s">
        <v>2839</v>
      </c>
      <c r="J101" s="97" t="s">
        <v>2868</v>
      </c>
      <c r="K101" s="97" t="s">
        <v>2869</v>
      </c>
      <c r="L101" s="97" t="s">
        <v>2820</v>
      </c>
      <c r="M101" s="97" t="s">
        <v>2821</v>
      </c>
      <c r="N101" s="98">
        <v>5</v>
      </c>
      <c r="O101" s="100">
        <v>32808202.23</v>
      </c>
      <c r="P101" s="100">
        <v>34742800</v>
      </c>
      <c r="Q101" s="100">
        <v>14476166.666666666</v>
      </c>
      <c r="R101" s="100">
        <v>13877323.869999999</v>
      </c>
      <c r="S101" s="100">
        <v>-598842.79666666663</v>
      </c>
      <c r="T101" s="100">
        <v>-4.1367498071542883</v>
      </c>
      <c r="U101" s="97" t="s">
        <v>2846</v>
      </c>
    </row>
    <row r="102" spans="1:21" ht="30" hidden="1" x14ac:dyDescent="0.25">
      <c r="A102" s="96">
        <v>43524</v>
      </c>
      <c r="B102" s="97" t="s">
        <v>2914</v>
      </c>
      <c r="C102" s="98">
        <v>4</v>
      </c>
      <c r="D102" s="97" t="s">
        <v>16</v>
      </c>
      <c r="E102" s="97" t="s">
        <v>2019</v>
      </c>
      <c r="F102" s="97" t="s">
        <v>467</v>
      </c>
      <c r="G102" s="97" t="s">
        <v>468</v>
      </c>
      <c r="H102" s="97" t="s">
        <v>2870</v>
      </c>
      <c r="I102" s="97" t="s">
        <v>2839</v>
      </c>
      <c r="J102" s="97" t="s">
        <v>2868</v>
      </c>
      <c r="K102" s="97" t="s">
        <v>2869</v>
      </c>
      <c r="L102" s="97" t="s">
        <v>2822</v>
      </c>
      <c r="M102" s="97" t="s">
        <v>2848</v>
      </c>
      <c r="N102" s="98">
        <v>5</v>
      </c>
      <c r="O102" s="100">
        <v>2634395.5299999998</v>
      </c>
      <c r="P102" s="100">
        <v>3000000</v>
      </c>
      <c r="Q102" s="100">
        <v>1250000</v>
      </c>
      <c r="R102" s="100">
        <v>1289289</v>
      </c>
      <c r="S102" s="100">
        <v>39289</v>
      </c>
      <c r="T102" s="100">
        <v>3.1431200000000001</v>
      </c>
      <c r="U102" s="97" t="s">
        <v>2847</v>
      </c>
    </row>
    <row r="103" spans="1:21" ht="30" hidden="1" x14ac:dyDescent="0.25">
      <c r="A103" s="96">
        <v>43524</v>
      </c>
      <c r="B103" s="97" t="s">
        <v>2914</v>
      </c>
      <c r="C103" s="98">
        <v>4</v>
      </c>
      <c r="D103" s="97" t="s">
        <v>16</v>
      </c>
      <c r="E103" s="97" t="s">
        <v>2019</v>
      </c>
      <c r="F103" s="97" t="s">
        <v>467</v>
      </c>
      <c r="G103" s="97" t="s">
        <v>468</v>
      </c>
      <c r="H103" s="97" t="s">
        <v>2870</v>
      </c>
      <c r="I103" s="97" t="s">
        <v>2839</v>
      </c>
      <c r="J103" s="97" t="s">
        <v>2868</v>
      </c>
      <c r="K103" s="97" t="s">
        <v>2869</v>
      </c>
      <c r="L103" s="97" t="s">
        <v>2823</v>
      </c>
      <c r="M103" s="97" t="s">
        <v>2824</v>
      </c>
      <c r="N103" s="98">
        <v>5</v>
      </c>
      <c r="O103" s="100">
        <v>7980436.6699999999</v>
      </c>
      <c r="P103" s="100">
        <v>7992000</v>
      </c>
      <c r="Q103" s="100">
        <v>3330000</v>
      </c>
      <c r="R103" s="100">
        <v>3223727.5</v>
      </c>
      <c r="S103" s="100">
        <v>-106272.5</v>
      </c>
      <c r="T103" s="100">
        <v>-3.1913663663663665</v>
      </c>
      <c r="U103" s="97" t="s">
        <v>2846</v>
      </c>
    </row>
    <row r="104" spans="1:21" ht="45" hidden="1" x14ac:dyDescent="0.25">
      <c r="A104" s="96">
        <v>43524</v>
      </c>
      <c r="B104" s="97" t="s">
        <v>2914</v>
      </c>
      <c r="C104" s="98">
        <v>4</v>
      </c>
      <c r="D104" s="97" t="s">
        <v>16</v>
      </c>
      <c r="E104" s="97" t="s">
        <v>2019</v>
      </c>
      <c r="F104" s="97" t="s">
        <v>467</v>
      </c>
      <c r="G104" s="97" t="s">
        <v>468</v>
      </c>
      <c r="H104" s="97" t="s">
        <v>2870</v>
      </c>
      <c r="I104" s="97" t="s">
        <v>2839</v>
      </c>
      <c r="J104" s="97" t="s">
        <v>2868</v>
      </c>
      <c r="K104" s="97" t="s">
        <v>2869</v>
      </c>
      <c r="L104" s="97" t="s">
        <v>2825</v>
      </c>
      <c r="M104" s="97" t="s">
        <v>2826</v>
      </c>
      <c r="N104" s="98">
        <v>5</v>
      </c>
      <c r="O104" s="100">
        <v>1415872.93</v>
      </c>
      <c r="P104" s="100">
        <v>1443500</v>
      </c>
      <c r="Q104" s="100">
        <v>601458.33333333337</v>
      </c>
      <c r="R104" s="100">
        <v>624938.19999999995</v>
      </c>
      <c r="S104" s="100">
        <v>23479.866666666669</v>
      </c>
      <c r="T104" s="100">
        <v>3.903822653273294</v>
      </c>
      <c r="U104" s="97" t="s">
        <v>2847</v>
      </c>
    </row>
    <row r="105" spans="1:21" ht="30" hidden="1" x14ac:dyDescent="0.25">
      <c r="A105" s="96">
        <v>43524</v>
      </c>
      <c r="B105" s="97" t="s">
        <v>2914</v>
      </c>
      <c r="C105" s="98">
        <v>4</v>
      </c>
      <c r="D105" s="97" t="s">
        <v>16</v>
      </c>
      <c r="E105" s="97" t="s">
        <v>2019</v>
      </c>
      <c r="F105" s="97" t="s">
        <v>467</v>
      </c>
      <c r="G105" s="97" t="s">
        <v>468</v>
      </c>
      <c r="H105" s="97" t="s">
        <v>2870</v>
      </c>
      <c r="I105" s="97" t="s">
        <v>2839</v>
      </c>
      <c r="J105" s="97" t="s">
        <v>2868</v>
      </c>
      <c r="K105" s="97" t="s">
        <v>2869</v>
      </c>
      <c r="L105" s="97" t="s">
        <v>2827</v>
      </c>
      <c r="M105" s="97" t="s">
        <v>2828</v>
      </c>
      <c r="N105" s="98">
        <v>5</v>
      </c>
      <c r="O105" s="100">
        <v>3339413.09</v>
      </c>
      <c r="P105" s="100">
        <v>3500000</v>
      </c>
      <c r="Q105" s="100">
        <v>1458333.3333333335</v>
      </c>
      <c r="R105" s="100">
        <v>627424.53</v>
      </c>
      <c r="S105" s="100">
        <v>-830908.80333333334</v>
      </c>
      <c r="T105" s="100">
        <v>-56.976603657142853</v>
      </c>
      <c r="U105" s="97" t="s">
        <v>2846</v>
      </c>
    </row>
    <row r="106" spans="1:21" ht="45" hidden="1" x14ac:dyDescent="0.25">
      <c r="A106" s="96">
        <v>43524</v>
      </c>
      <c r="B106" s="97" t="s">
        <v>2914</v>
      </c>
      <c r="C106" s="98">
        <v>4</v>
      </c>
      <c r="D106" s="97" t="s">
        <v>16</v>
      </c>
      <c r="E106" s="97" t="s">
        <v>2019</v>
      </c>
      <c r="F106" s="97" t="s">
        <v>467</v>
      </c>
      <c r="G106" s="97" t="s">
        <v>468</v>
      </c>
      <c r="H106" s="97" t="s">
        <v>2870</v>
      </c>
      <c r="I106" s="97" t="s">
        <v>2839</v>
      </c>
      <c r="J106" s="97" t="s">
        <v>2868</v>
      </c>
      <c r="K106" s="97" t="s">
        <v>2869</v>
      </c>
      <c r="L106" s="97" t="s">
        <v>2829</v>
      </c>
      <c r="M106" s="97" t="s">
        <v>2830</v>
      </c>
      <c r="N106" s="98">
        <v>5</v>
      </c>
      <c r="O106" s="100">
        <v>1797717.52</v>
      </c>
      <c r="P106" s="100">
        <v>1764000</v>
      </c>
      <c r="Q106" s="100">
        <v>735000</v>
      </c>
      <c r="R106" s="100">
        <v>704157.36</v>
      </c>
      <c r="S106" s="100">
        <v>-30842.639999999999</v>
      </c>
      <c r="T106" s="100">
        <v>-4.1962775510204082</v>
      </c>
      <c r="U106" s="97" t="s">
        <v>2846</v>
      </c>
    </row>
    <row r="107" spans="1:21" ht="30" hidden="1" x14ac:dyDescent="0.25">
      <c r="A107" s="96">
        <v>43524</v>
      </c>
      <c r="B107" s="97" t="s">
        <v>2914</v>
      </c>
      <c r="C107" s="98">
        <v>4</v>
      </c>
      <c r="D107" s="97" t="s">
        <v>16</v>
      </c>
      <c r="E107" s="97" t="s">
        <v>2019</v>
      </c>
      <c r="F107" s="97" t="s">
        <v>467</v>
      </c>
      <c r="G107" s="97" t="s">
        <v>468</v>
      </c>
      <c r="H107" s="97" t="s">
        <v>2870</v>
      </c>
      <c r="I107" s="97" t="s">
        <v>2839</v>
      </c>
      <c r="J107" s="97" t="s">
        <v>2868</v>
      </c>
      <c r="K107" s="97" t="s">
        <v>2869</v>
      </c>
      <c r="L107" s="97" t="s">
        <v>2831</v>
      </c>
      <c r="M107" s="97" t="s">
        <v>2832</v>
      </c>
      <c r="N107" s="98">
        <v>5</v>
      </c>
      <c r="O107" s="100">
        <v>1889193.57</v>
      </c>
      <c r="P107" s="100">
        <v>1800000</v>
      </c>
      <c r="Q107" s="100">
        <v>750000</v>
      </c>
      <c r="R107" s="100">
        <v>322830.36</v>
      </c>
      <c r="S107" s="100">
        <v>-427169.64</v>
      </c>
      <c r="T107" s="100">
        <v>-56.955952000000003</v>
      </c>
      <c r="U107" s="97" t="s">
        <v>2846</v>
      </c>
    </row>
    <row r="108" spans="1:21" ht="60" hidden="1" x14ac:dyDescent="0.25">
      <c r="A108" s="96">
        <v>43524</v>
      </c>
      <c r="B108" s="97" t="s">
        <v>2914</v>
      </c>
      <c r="C108" s="98">
        <v>4</v>
      </c>
      <c r="D108" s="97" t="s">
        <v>16</v>
      </c>
      <c r="E108" s="97" t="s">
        <v>2019</v>
      </c>
      <c r="F108" s="97" t="s">
        <v>467</v>
      </c>
      <c r="G108" s="97" t="s">
        <v>468</v>
      </c>
      <c r="H108" s="97" t="s">
        <v>2870</v>
      </c>
      <c r="I108" s="97" t="s">
        <v>2839</v>
      </c>
      <c r="J108" s="97" t="s">
        <v>2868</v>
      </c>
      <c r="K108" s="97" t="s">
        <v>2869</v>
      </c>
      <c r="L108" s="97" t="s">
        <v>2833</v>
      </c>
      <c r="M108" s="97" t="s">
        <v>2834</v>
      </c>
      <c r="N108" s="98">
        <v>5</v>
      </c>
      <c r="O108" s="100">
        <v>2743668.14</v>
      </c>
      <c r="P108" s="100">
        <v>2800000</v>
      </c>
      <c r="Q108" s="100">
        <v>1166666.6666666665</v>
      </c>
      <c r="R108" s="100">
        <v>1185708.43</v>
      </c>
      <c r="S108" s="100">
        <v>19041.763333333336</v>
      </c>
      <c r="T108" s="100">
        <v>1.6321511428571429</v>
      </c>
      <c r="U108" s="97" t="s">
        <v>2847</v>
      </c>
    </row>
    <row r="109" spans="1:21" ht="60" hidden="1" x14ac:dyDescent="0.25">
      <c r="A109" s="96">
        <v>43524</v>
      </c>
      <c r="B109" s="97" t="s">
        <v>2914</v>
      </c>
      <c r="C109" s="98">
        <v>4</v>
      </c>
      <c r="D109" s="97" t="s">
        <v>16</v>
      </c>
      <c r="E109" s="97" t="s">
        <v>2019</v>
      </c>
      <c r="F109" s="97" t="s">
        <v>467</v>
      </c>
      <c r="G109" s="97" t="s">
        <v>468</v>
      </c>
      <c r="H109" s="97" t="s">
        <v>2870</v>
      </c>
      <c r="I109" s="97" t="s">
        <v>2839</v>
      </c>
      <c r="J109" s="97" t="s">
        <v>2868</v>
      </c>
      <c r="K109" s="97" t="s">
        <v>2869</v>
      </c>
      <c r="L109" s="97" t="s">
        <v>2835</v>
      </c>
      <c r="M109" s="97" t="s">
        <v>2836</v>
      </c>
      <c r="N109" s="98">
        <v>5</v>
      </c>
      <c r="O109" s="100">
        <v>0</v>
      </c>
      <c r="P109" s="100">
        <v>0</v>
      </c>
      <c r="Q109" s="100">
        <v>0</v>
      </c>
      <c r="R109" s="100">
        <v>0</v>
      </c>
      <c r="S109" s="100">
        <v>0</v>
      </c>
      <c r="T109" s="101"/>
      <c r="U109" s="97" t="s">
        <v>2847</v>
      </c>
    </row>
    <row r="110" spans="1:21" ht="30" hidden="1" x14ac:dyDescent="0.25">
      <c r="A110" s="96">
        <v>43524</v>
      </c>
      <c r="B110" s="97" t="s">
        <v>2914</v>
      </c>
      <c r="C110" s="98">
        <v>4</v>
      </c>
      <c r="D110" s="97" t="s">
        <v>16</v>
      </c>
      <c r="E110" s="97" t="s">
        <v>2019</v>
      </c>
      <c r="F110" s="97" t="s">
        <v>467</v>
      </c>
      <c r="G110" s="97" t="s">
        <v>468</v>
      </c>
      <c r="H110" s="97" t="s">
        <v>2870</v>
      </c>
      <c r="I110" s="97" t="s">
        <v>2839</v>
      </c>
      <c r="J110" s="97" t="s">
        <v>2868</v>
      </c>
      <c r="K110" s="97" t="s">
        <v>2869</v>
      </c>
      <c r="L110" s="97" t="s">
        <v>2837</v>
      </c>
      <c r="M110" s="97" t="s">
        <v>2838</v>
      </c>
      <c r="N110" s="98">
        <v>5</v>
      </c>
      <c r="O110" s="100">
        <v>9210787.3100000005</v>
      </c>
      <c r="P110" s="100">
        <v>9515000</v>
      </c>
      <c r="Q110" s="100">
        <v>3964583.333333333</v>
      </c>
      <c r="R110" s="100">
        <v>3837971.5</v>
      </c>
      <c r="S110" s="100">
        <v>-126611.83333333334</v>
      </c>
      <c r="T110" s="100">
        <v>-3.1935722543352605</v>
      </c>
      <c r="U110" s="97" t="s">
        <v>2846</v>
      </c>
    </row>
    <row r="111" spans="1:21" ht="60" hidden="1" x14ac:dyDescent="0.25">
      <c r="A111" s="96">
        <v>43524</v>
      </c>
      <c r="B111" s="97" t="s">
        <v>2914</v>
      </c>
      <c r="C111" s="98">
        <v>4</v>
      </c>
      <c r="D111" s="97" t="s">
        <v>16</v>
      </c>
      <c r="E111" s="97" t="s">
        <v>2019</v>
      </c>
      <c r="F111" s="97" t="s">
        <v>467</v>
      </c>
      <c r="G111" s="97" t="s">
        <v>468</v>
      </c>
      <c r="H111" s="97" t="s">
        <v>2871</v>
      </c>
      <c r="I111" s="97" t="s">
        <v>2872</v>
      </c>
      <c r="J111" s="97" t="s">
        <v>2870</v>
      </c>
      <c r="K111" s="97" t="s">
        <v>1944</v>
      </c>
      <c r="L111" s="97" t="s">
        <v>2873</v>
      </c>
      <c r="M111" s="97" t="s">
        <v>2874</v>
      </c>
      <c r="N111" s="98">
        <v>5</v>
      </c>
      <c r="O111" s="100">
        <v>3000357.97</v>
      </c>
      <c r="P111" s="100">
        <v>0</v>
      </c>
      <c r="Q111" s="100">
        <v>0</v>
      </c>
      <c r="R111" s="100">
        <v>10178098.389999995</v>
      </c>
      <c r="S111" s="100">
        <v>10178098.390000001</v>
      </c>
      <c r="T111" s="101"/>
      <c r="U111" s="97" t="s">
        <v>2846</v>
      </c>
    </row>
    <row r="112" spans="1:21" ht="60" hidden="1" x14ac:dyDescent="0.25">
      <c r="A112" s="96">
        <v>43524</v>
      </c>
      <c r="B112" s="97" t="s">
        <v>2914</v>
      </c>
      <c r="C112" s="98">
        <v>4</v>
      </c>
      <c r="D112" s="97" t="s">
        <v>16</v>
      </c>
      <c r="E112" s="97" t="s">
        <v>2019</v>
      </c>
      <c r="F112" s="97" t="s">
        <v>467</v>
      </c>
      <c r="G112" s="97" t="s">
        <v>468</v>
      </c>
      <c r="H112" s="97" t="s">
        <v>2875</v>
      </c>
      <c r="I112" s="97" t="s">
        <v>2876</v>
      </c>
      <c r="J112" s="97" t="s">
        <v>2877</v>
      </c>
      <c r="K112" s="97" t="s">
        <v>1944</v>
      </c>
      <c r="L112" s="97" t="s">
        <v>2878</v>
      </c>
      <c r="M112" s="97" t="s">
        <v>2879</v>
      </c>
      <c r="N112" s="98">
        <v>5</v>
      </c>
      <c r="O112" s="100">
        <v>10838278.83</v>
      </c>
      <c r="P112" s="100">
        <v>0</v>
      </c>
      <c r="Q112" s="100">
        <v>0</v>
      </c>
      <c r="R112" s="100">
        <v>21402693.100000001</v>
      </c>
      <c r="S112" s="100">
        <v>21402693.100000001</v>
      </c>
      <c r="T112" s="101"/>
      <c r="U112" s="97" t="s">
        <v>2846</v>
      </c>
    </row>
    <row r="113" spans="1:21" ht="60" hidden="1" x14ac:dyDescent="0.25">
      <c r="A113" s="96">
        <v>43524</v>
      </c>
      <c r="B113" s="97" t="s">
        <v>2914</v>
      </c>
      <c r="C113" s="98">
        <v>4</v>
      </c>
      <c r="D113" s="97" t="s">
        <v>16</v>
      </c>
      <c r="E113" s="97" t="s">
        <v>2019</v>
      </c>
      <c r="F113" s="97" t="s">
        <v>467</v>
      </c>
      <c r="G113" s="97" t="s">
        <v>468</v>
      </c>
      <c r="H113" s="97" t="s">
        <v>2875</v>
      </c>
      <c r="I113" s="97" t="s">
        <v>2876</v>
      </c>
      <c r="J113" s="97" t="s">
        <v>2877</v>
      </c>
      <c r="K113" s="97" t="s">
        <v>1944</v>
      </c>
      <c r="L113" s="97" t="s">
        <v>2880</v>
      </c>
      <c r="M113" s="97" t="s">
        <v>2881</v>
      </c>
      <c r="N113" s="98">
        <v>5</v>
      </c>
      <c r="O113" s="100">
        <v>-14285073.449999999</v>
      </c>
      <c r="P113" s="100">
        <v>0</v>
      </c>
      <c r="Q113" s="100">
        <v>0</v>
      </c>
      <c r="R113" s="100">
        <v>-16745411.610000001</v>
      </c>
      <c r="S113" s="100">
        <v>-16745411.609999999</v>
      </c>
      <c r="T113" s="101"/>
      <c r="U113" s="97" t="s">
        <v>2846</v>
      </c>
    </row>
    <row r="114" spans="1:21" ht="30" hidden="1" x14ac:dyDescent="0.25">
      <c r="A114" s="96">
        <v>43524</v>
      </c>
      <c r="B114" s="97" t="s">
        <v>2914</v>
      </c>
      <c r="C114" s="98">
        <v>4</v>
      </c>
      <c r="D114" s="97" t="s">
        <v>16</v>
      </c>
      <c r="E114" s="97" t="s">
        <v>2019</v>
      </c>
      <c r="F114" s="97" t="s">
        <v>469</v>
      </c>
      <c r="G114" s="97" t="s">
        <v>470</v>
      </c>
      <c r="H114" s="97" t="s">
        <v>2868</v>
      </c>
      <c r="I114" s="97" t="s">
        <v>2811</v>
      </c>
      <c r="J114" s="97" t="s">
        <v>2868</v>
      </c>
      <c r="K114" s="97" t="s">
        <v>2869</v>
      </c>
      <c r="L114" s="97" t="s">
        <v>2790</v>
      </c>
      <c r="M114" s="97" t="s">
        <v>2791</v>
      </c>
      <c r="N114" s="98">
        <v>5</v>
      </c>
      <c r="O114" s="100">
        <v>73617345.400000006</v>
      </c>
      <c r="P114" s="100">
        <v>61470694.869999997</v>
      </c>
      <c r="Q114" s="100">
        <v>25612789.529166665</v>
      </c>
      <c r="R114" s="100">
        <v>57967157.900000013</v>
      </c>
      <c r="S114" s="100">
        <v>32354368.370833334</v>
      </c>
      <c r="T114" s="100">
        <v>126.32114254478087</v>
      </c>
      <c r="U114" s="97" t="s">
        <v>2846</v>
      </c>
    </row>
    <row r="115" spans="1:21" ht="30" hidden="1" x14ac:dyDescent="0.25">
      <c r="A115" s="96">
        <v>43524</v>
      </c>
      <c r="B115" s="97" t="s">
        <v>2914</v>
      </c>
      <c r="C115" s="98">
        <v>4</v>
      </c>
      <c r="D115" s="97" t="s">
        <v>16</v>
      </c>
      <c r="E115" s="97" t="s">
        <v>2019</v>
      </c>
      <c r="F115" s="97" t="s">
        <v>469</v>
      </c>
      <c r="G115" s="97" t="s">
        <v>470</v>
      </c>
      <c r="H115" s="97" t="s">
        <v>2868</v>
      </c>
      <c r="I115" s="97" t="s">
        <v>2811</v>
      </c>
      <c r="J115" s="97" t="s">
        <v>2868</v>
      </c>
      <c r="K115" s="97" t="s">
        <v>2869</v>
      </c>
      <c r="L115" s="97" t="s">
        <v>2792</v>
      </c>
      <c r="M115" s="97" t="s">
        <v>2793</v>
      </c>
      <c r="N115" s="98">
        <v>5</v>
      </c>
      <c r="O115" s="100">
        <v>283800</v>
      </c>
      <c r="P115" s="100">
        <v>250000</v>
      </c>
      <c r="Q115" s="100">
        <v>104166.66666666667</v>
      </c>
      <c r="R115" s="100">
        <v>68650</v>
      </c>
      <c r="S115" s="100">
        <v>-35516.666666666672</v>
      </c>
      <c r="T115" s="100">
        <v>-34.095999999999997</v>
      </c>
      <c r="U115" s="97" t="s">
        <v>2847</v>
      </c>
    </row>
    <row r="116" spans="1:21" ht="45" hidden="1" x14ac:dyDescent="0.25">
      <c r="A116" s="96">
        <v>43524</v>
      </c>
      <c r="B116" s="97" t="s">
        <v>2914</v>
      </c>
      <c r="C116" s="98">
        <v>4</v>
      </c>
      <c r="D116" s="97" t="s">
        <v>16</v>
      </c>
      <c r="E116" s="97" t="s">
        <v>2019</v>
      </c>
      <c r="F116" s="97" t="s">
        <v>469</v>
      </c>
      <c r="G116" s="97" t="s">
        <v>470</v>
      </c>
      <c r="H116" s="97" t="s">
        <v>2868</v>
      </c>
      <c r="I116" s="97" t="s">
        <v>2811</v>
      </c>
      <c r="J116" s="97" t="s">
        <v>2868</v>
      </c>
      <c r="K116" s="97" t="s">
        <v>2869</v>
      </c>
      <c r="L116" s="97" t="s">
        <v>2794</v>
      </c>
      <c r="M116" s="97" t="s">
        <v>2795</v>
      </c>
      <c r="N116" s="98">
        <v>5</v>
      </c>
      <c r="O116" s="100">
        <v>343360</v>
      </c>
      <c r="P116" s="100">
        <v>411051.3</v>
      </c>
      <c r="Q116" s="100">
        <v>171271.375</v>
      </c>
      <c r="R116" s="100">
        <v>177489</v>
      </c>
      <c r="S116" s="100">
        <v>6217.625</v>
      </c>
      <c r="T116" s="100">
        <v>3.6302768048659622</v>
      </c>
      <c r="U116" s="97" t="s">
        <v>2846</v>
      </c>
    </row>
    <row r="117" spans="1:21" ht="90" hidden="1" x14ac:dyDescent="0.25">
      <c r="A117" s="96">
        <v>43524</v>
      </c>
      <c r="B117" s="97" t="s">
        <v>2914</v>
      </c>
      <c r="C117" s="98">
        <v>4</v>
      </c>
      <c r="D117" s="97" t="s">
        <v>16</v>
      </c>
      <c r="E117" s="97" t="s">
        <v>2019</v>
      </c>
      <c r="F117" s="97" t="s">
        <v>469</v>
      </c>
      <c r="G117" s="97" t="s">
        <v>470</v>
      </c>
      <c r="H117" s="97" t="s">
        <v>2868</v>
      </c>
      <c r="I117" s="97" t="s">
        <v>2811</v>
      </c>
      <c r="J117" s="97" t="s">
        <v>2868</v>
      </c>
      <c r="K117" s="97" t="s">
        <v>2869</v>
      </c>
      <c r="L117" s="97" t="s">
        <v>2797</v>
      </c>
      <c r="M117" s="97" t="s">
        <v>2798</v>
      </c>
      <c r="N117" s="98">
        <v>5</v>
      </c>
      <c r="O117" s="100">
        <v>7026614.6699999999</v>
      </c>
      <c r="P117" s="100">
        <v>8200000</v>
      </c>
      <c r="Q117" s="100">
        <v>3416666.6666666665</v>
      </c>
      <c r="R117" s="100">
        <v>3461617.55</v>
      </c>
      <c r="S117" s="100">
        <v>44950.883333333331</v>
      </c>
      <c r="T117" s="100">
        <v>1.3156356097560977</v>
      </c>
      <c r="U117" s="97" t="s">
        <v>2846</v>
      </c>
    </row>
    <row r="118" spans="1:21" ht="45" hidden="1" x14ac:dyDescent="0.25">
      <c r="A118" s="96">
        <v>43524</v>
      </c>
      <c r="B118" s="97" t="s">
        <v>2914</v>
      </c>
      <c r="C118" s="98">
        <v>4</v>
      </c>
      <c r="D118" s="97" t="s">
        <v>16</v>
      </c>
      <c r="E118" s="97" t="s">
        <v>2019</v>
      </c>
      <c r="F118" s="97" t="s">
        <v>469</v>
      </c>
      <c r="G118" s="97" t="s">
        <v>470</v>
      </c>
      <c r="H118" s="97" t="s">
        <v>2868</v>
      </c>
      <c r="I118" s="97" t="s">
        <v>2811</v>
      </c>
      <c r="J118" s="97" t="s">
        <v>2868</v>
      </c>
      <c r="K118" s="97" t="s">
        <v>2869</v>
      </c>
      <c r="L118" s="97" t="s">
        <v>2799</v>
      </c>
      <c r="M118" s="97" t="s">
        <v>2800</v>
      </c>
      <c r="N118" s="98">
        <v>5</v>
      </c>
      <c r="O118" s="100">
        <v>7784069.6600000001</v>
      </c>
      <c r="P118" s="100">
        <v>8270639.21</v>
      </c>
      <c r="Q118" s="100">
        <v>3446099.6708333334</v>
      </c>
      <c r="R118" s="100">
        <v>1913692.9999999998</v>
      </c>
      <c r="S118" s="100">
        <v>-1532406.6708333334</v>
      </c>
      <c r="T118" s="100">
        <v>-44.46785691670862</v>
      </c>
      <c r="U118" s="97" t="s">
        <v>2847</v>
      </c>
    </row>
    <row r="119" spans="1:21" ht="45" hidden="1" x14ac:dyDescent="0.25">
      <c r="A119" s="96">
        <v>43524</v>
      </c>
      <c r="B119" s="97" t="s">
        <v>2914</v>
      </c>
      <c r="C119" s="98">
        <v>4</v>
      </c>
      <c r="D119" s="97" t="s">
        <v>16</v>
      </c>
      <c r="E119" s="97" t="s">
        <v>2019</v>
      </c>
      <c r="F119" s="97" t="s">
        <v>469</v>
      </c>
      <c r="G119" s="97" t="s">
        <v>470</v>
      </c>
      <c r="H119" s="97" t="s">
        <v>2868</v>
      </c>
      <c r="I119" s="97" t="s">
        <v>2811</v>
      </c>
      <c r="J119" s="97" t="s">
        <v>2868</v>
      </c>
      <c r="K119" s="97" t="s">
        <v>2869</v>
      </c>
      <c r="L119" s="97" t="s">
        <v>2801</v>
      </c>
      <c r="M119" s="97" t="s">
        <v>2802</v>
      </c>
      <c r="N119" s="98">
        <v>5</v>
      </c>
      <c r="O119" s="100">
        <v>3907928</v>
      </c>
      <c r="P119" s="100">
        <v>3479546.4</v>
      </c>
      <c r="Q119" s="100">
        <v>1449811</v>
      </c>
      <c r="R119" s="100">
        <v>463534</v>
      </c>
      <c r="S119" s="100">
        <v>-986277</v>
      </c>
      <c r="T119" s="100">
        <v>-68.027970542367243</v>
      </c>
      <c r="U119" s="97" t="s">
        <v>2847</v>
      </c>
    </row>
    <row r="120" spans="1:21" ht="60" hidden="1" x14ac:dyDescent="0.25">
      <c r="A120" s="96">
        <v>43524</v>
      </c>
      <c r="B120" s="97" t="s">
        <v>2914</v>
      </c>
      <c r="C120" s="98">
        <v>4</v>
      </c>
      <c r="D120" s="97" t="s">
        <v>16</v>
      </c>
      <c r="E120" s="97" t="s">
        <v>2019</v>
      </c>
      <c r="F120" s="97" t="s">
        <v>469</v>
      </c>
      <c r="G120" s="97" t="s">
        <v>470</v>
      </c>
      <c r="H120" s="97" t="s">
        <v>2868</v>
      </c>
      <c r="I120" s="97" t="s">
        <v>2811</v>
      </c>
      <c r="J120" s="97" t="s">
        <v>2868</v>
      </c>
      <c r="K120" s="97" t="s">
        <v>2869</v>
      </c>
      <c r="L120" s="97" t="s">
        <v>2803</v>
      </c>
      <c r="M120" s="97" t="s">
        <v>2804</v>
      </c>
      <c r="N120" s="98">
        <v>5</v>
      </c>
      <c r="O120" s="100">
        <v>14104837.35</v>
      </c>
      <c r="P120" s="100">
        <v>17998705.800000001</v>
      </c>
      <c r="Q120" s="100">
        <v>7499460.75</v>
      </c>
      <c r="R120" s="100">
        <v>7777193.96</v>
      </c>
      <c r="S120" s="100">
        <v>277733.21000000002</v>
      </c>
      <c r="T120" s="100">
        <v>3.7033757393823286</v>
      </c>
      <c r="U120" s="97" t="s">
        <v>2846</v>
      </c>
    </row>
    <row r="121" spans="1:21" ht="60" hidden="1" x14ac:dyDescent="0.25">
      <c r="A121" s="96">
        <v>43524</v>
      </c>
      <c r="B121" s="97" t="s">
        <v>2914</v>
      </c>
      <c r="C121" s="98">
        <v>4</v>
      </c>
      <c r="D121" s="97" t="s">
        <v>16</v>
      </c>
      <c r="E121" s="97" t="s">
        <v>2019</v>
      </c>
      <c r="F121" s="97" t="s">
        <v>469</v>
      </c>
      <c r="G121" s="97" t="s">
        <v>470</v>
      </c>
      <c r="H121" s="97" t="s">
        <v>2868</v>
      </c>
      <c r="I121" s="97" t="s">
        <v>2811</v>
      </c>
      <c r="J121" s="97" t="s">
        <v>2868</v>
      </c>
      <c r="K121" s="97" t="s">
        <v>2869</v>
      </c>
      <c r="L121" s="97" t="s">
        <v>2805</v>
      </c>
      <c r="M121" s="97" t="s">
        <v>2806</v>
      </c>
      <c r="N121" s="98">
        <v>5</v>
      </c>
      <c r="O121" s="100">
        <v>61853323.409999996</v>
      </c>
      <c r="P121" s="100">
        <v>66665996.710000001</v>
      </c>
      <c r="Q121" s="100">
        <v>27777498.629166666</v>
      </c>
      <c r="R121" s="100">
        <v>26577807.739999998</v>
      </c>
      <c r="S121" s="100">
        <v>-1199690.8891666667</v>
      </c>
      <c r="T121" s="100">
        <v>-4.3189306034452599</v>
      </c>
      <c r="U121" s="97" t="s">
        <v>2847</v>
      </c>
    </row>
    <row r="122" spans="1:21" ht="30" hidden="1" x14ac:dyDescent="0.25">
      <c r="A122" s="96">
        <v>43524</v>
      </c>
      <c r="B122" s="97" t="s">
        <v>2914</v>
      </c>
      <c r="C122" s="98">
        <v>4</v>
      </c>
      <c r="D122" s="97" t="s">
        <v>16</v>
      </c>
      <c r="E122" s="97" t="s">
        <v>2019</v>
      </c>
      <c r="F122" s="97" t="s">
        <v>469</v>
      </c>
      <c r="G122" s="97" t="s">
        <v>470</v>
      </c>
      <c r="H122" s="97" t="s">
        <v>2868</v>
      </c>
      <c r="I122" s="97" t="s">
        <v>2811</v>
      </c>
      <c r="J122" s="97" t="s">
        <v>2868</v>
      </c>
      <c r="K122" s="97" t="s">
        <v>2869</v>
      </c>
      <c r="L122" s="97" t="s">
        <v>2807</v>
      </c>
      <c r="M122" s="97" t="s">
        <v>2808</v>
      </c>
      <c r="N122" s="98">
        <v>5</v>
      </c>
      <c r="O122" s="100">
        <v>11752258.4</v>
      </c>
      <c r="P122" s="100">
        <v>24133917.890000001</v>
      </c>
      <c r="Q122" s="100">
        <v>10055799.120833334</v>
      </c>
      <c r="R122" s="100">
        <v>5423127.8399999999</v>
      </c>
      <c r="S122" s="100">
        <v>-4632671.2808333337</v>
      </c>
      <c r="T122" s="100">
        <v>-46.069648221547006</v>
      </c>
      <c r="U122" s="97" t="s">
        <v>2847</v>
      </c>
    </row>
    <row r="123" spans="1:21" ht="30" hidden="1" x14ac:dyDescent="0.25">
      <c r="A123" s="96">
        <v>43524</v>
      </c>
      <c r="B123" s="97" t="s">
        <v>2914</v>
      </c>
      <c r="C123" s="98">
        <v>4</v>
      </c>
      <c r="D123" s="97" t="s">
        <v>16</v>
      </c>
      <c r="E123" s="97" t="s">
        <v>2019</v>
      </c>
      <c r="F123" s="97" t="s">
        <v>469</v>
      </c>
      <c r="G123" s="97" t="s">
        <v>470</v>
      </c>
      <c r="H123" s="97" t="s">
        <v>2868</v>
      </c>
      <c r="I123" s="97" t="s">
        <v>2811</v>
      </c>
      <c r="J123" s="97" t="s">
        <v>2868</v>
      </c>
      <c r="K123" s="97" t="s">
        <v>2869</v>
      </c>
      <c r="L123" s="97" t="s">
        <v>2809</v>
      </c>
      <c r="M123" s="97" t="s">
        <v>2810</v>
      </c>
      <c r="N123" s="98">
        <v>5</v>
      </c>
      <c r="O123" s="100">
        <v>1984002.13</v>
      </c>
      <c r="P123" s="100">
        <v>11945600</v>
      </c>
      <c r="Q123" s="100">
        <v>4977333.333333334</v>
      </c>
      <c r="R123" s="100">
        <v>4003000</v>
      </c>
      <c r="S123" s="100">
        <v>-974333.33333333337</v>
      </c>
      <c r="T123" s="100">
        <v>-19.575408518617731</v>
      </c>
      <c r="U123" s="97" t="s">
        <v>2847</v>
      </c>
    </row>
    <row r="124" spans="1:21" ht="45" hidden="1" x14ac:dyDescent="0.25">
      <c r="A124" s="96">
        <v>43524</v>
      </c>
      <c r="B124" s="97" t="s">
        <v>2914</v>
      </c>
      <c r="C124" s="98">
        <v>4</v>
      </c>
      <c r="D124" s="97" t="s">
        <v>16</v>
      </c>
      <c r="E124" s="97" t="s">
        <v>2019</v>
      </c>
      <c r="F124" s="97" t="s">
        <v>469</v>
      </c>
      <c r="G124" s="97" t="s">
        <v>470</v>
      </c>
      <c r="H124" s="97" t="s">
        <v>2868</v>
      </c>
      <c r="I124" s="97" t="s">
        <v>2811</v>
      </c>
      <c r="J124" s="97" t="s">
        <v>2868</v>
      </c>
      <c r="K124" s="97" t="s">
        <v>2869</v>
      </c>
      <c r="L124" s="97" t="s">
        <v>2897</v>
      </c>
      <c r="M124" s="97" t="s">
        <v>2796</v>
      </c>
      <c r="N124" s="98">
        <v>5</v>
      </c>
      <c r="O124" s="100">
        <v>629058.67000000004</v>
      </c>
      <c r="P124" s="100">
        <v>660064.65</v>
      </c>
      <c r="Q124" s="100">
        <v>275026.9375</v>
      </c>
      <c r="R124" s="100">
        <v>360184.5</v>
      </c>
      <c r="S124" s="100">
        <v>85157.5625</v>
      </c>
      <c r="T124" s="100">
        <v>30.963353362431995</v>
      </c>
      <c r="U124" s="97" t="s">
        <v>2846</v>
      </c>
    </row>
    <row r="125" spans="1:21" ht="30" hidden="1" x14ac:dyDescent="0.25">
      <c r="A125" s="96">
        <v>43524</v>
      </c>
      <c r="B125" s="97" t="s">
        <v>2914</v>
      </c>
      <c r="C125" s="98">
        <v>4</v>
      </c>
      <c r="D125" s="97" t="s">
        <v>16</v>
      </c>
      <c r="E125" s="97" t="s">
        <v>2019</v>
      </c>
      <c r="F125" s="97" t="s">
        <v>469</v>
      </c>
      <c r="G125" s="97" t="s">
        <v>470</v>
      </c>
      <c r="H125" s="97" t="s">
        <v>2870</v>
      </c>
      <c r="I125" s="97" t="s">
        <v>2839</v>
      </c>
      <c r="J125" s="97" t="s">
        <v>2868</v>
      </c>
      <c r="K125" s="97" t="s">
        <v>2869</v>
      </c>
      <c r="L125" s="97" t="s">
        <v>2812</v>
      </c>
      <c r="M125" s="97" t="s">
        <v>2813</v>
      </c>
      <c r="N125" s="98">
        <v>5</v>
      </c>
      <c r="O125" s="100">
        <v>24880498.949999999</v>
      </c>
      <c r="P125" s="100">
        <v>26079804.149999999</v>
      </c>
      <c r="Q125" s="100">
        <v>10866585.0625</v>
      </c>
      <c r="R125" s="100">
        <v>10068635.029999999</v>
      </c>
      <c r="S125" s="100">
        <v>-797950.03249999997</v>
      </c>
      <c r="T125" s="100">
        <v>-7.3431536026316371</v>
      </c>
      <c r="U125" s="97" t="s">
        <v>2846</v>
      </c>
    </row>
    <row r="126" spans="1:21" ht="75" hidden="1" x14ac:dyDescent="0.25">
      <c r="A126" s="96">
        <v>43524</v>
      </c>
      <c r="B126" s="97" t="s">
        <v>2914</v>
      </c>
      <c r="C126" s="98">
        <v>4</v>
      </c>
      <c r="D126" s="97" t="s">
        <v>16</v>
      </c>
      <c r="E126" s="97" t="s">
        <v>2019</v>
      </c>
      <c r="F126" s="97" t="s">
        <v>469</v>
      </c>
      <c r="G126" s="97" t="s">
        <v>470</v>
      </c>
      <c r="H126" s="97" t="s">
        <v>2870</v>
      </c>
      <c r="I126" s="97" t="s">
        <v>2839</v>
      </c>
      <c r="J126" s="97" t="s">
        <v>2868</v>
      </c>
      <c r="K126" s="97" t="s">
        <v>2869</v>
      </c>
      <c r="L126" s="97" t="s">
        <v>2814</v>
      </c>
      <c r="M126" s="97" t="s">
        <v>2815</v>
      </c>
      <c r="N126" s="98">
        <v>5</v>
      </c>
      <c r="O126" s="100">
        <v>5053998.29</v>
      </c>
      <c r="P126" s="100">
        <v>5311247.01</v>
      </c>
      <c r="Q126" s="100">
        <v>2213019.5874999999</v>
      </c>
      <c r="R126" s="100">
        <v>2530742.2599999998</v>
      </c>
      <c r="S126" s="100">
        <v>317722.67249999999</v>
      </c>
      <c r="T126" s="100">
        <v>14.356975161657939</v>
      </c>
      <c r="U126" s="97" t="s">
        <v>2847</v>
      </c>
    </row>
    <row r="127" spans="1:21" ht="45" hidden="1" x14ac:dyDescent="0.25">
      <c r="A127" s="96">
        <v>43524</v>
      </c>
      <c r="B127" s="97" t="s">
        <v>2914</v>
      </c>
      <c r="C127" s="98">
        <v>4</v>
      </c>
      <c r="D127" s="97" t="s">
        <v>16</v>
      </c>
      <c r="E127" s="97" t="s">
        <v>2019</v>
      </c>
      <c r="F127" s="97" t="s">
        <v>469</v>
      </c>
      <c r="G127" s="97" t="s">
        <v>470</v>
      </c>
      <c r="H127" s="97" t="s">
        <v>2870</v>
      </c>
      <c r="I127" s="97" t="s">
        <v>2839</v>
      </c>
      <c r="J127" s="97" t="s">
        <v>2868</v>
      </c>
      <c r="K127" s="97" t="s">
        <v>2869</v>
      </c>
      <c r="L127" s="97" t="s">
        <v>2816</v>
      </c>
      <c r="M127" s="97" t="s">
        <v>2817</v>
      </c>
      <c r="N127" s="98">
        <v>5</v>
      </c>
      <c r="O127" s="100">
        <v>698190.8</v>
      </c>
      <c r="P127" s="100">
        <v>989676.59</v>
      </c>
      <c r="Q127" s="100">
        <v>412365.24583333341</v>
      </c>
      <c r="R127" s="100">
        <v>431442.12</v>
      </c>
      <c r="S127" s="100">
        <v>19076.874166666668</v>
      </c>
      <c r="T127" s="100">
        <v>4.6262080423666481</v>
      </c>
      <c r="U127" s="97" t="s">
        <v>2847</v>
      </c>
    </row>
    <row r="128" spans="1:21" ht="75" hidden="1" x14ac:dyDescent="0.25">
      <c r="A128" s="96">
        <v>43524</v>
      </c>
      <c r="B128" s="97" t="s">
        <v>2914</v>
      </c>
      <c r="C128" s="98">
        <v>4</v>
      </c>
      <c r="D128" s="97" t="s">
        <v>16</v>
      </c>
      <c r="E128" s="97" t="s">
        <v>2019</v>
      </c>
      <c r="F128" s="97" t="s">
        <v>469</v>
      </c>
      <c r="G128" s="97" t="s">
        <v>470</v>
      </c>
      <c r="H128" s="97" t="s">
        <v>2870</v>
      </c>
      <c r="I128" s="97" t="s">
        <v>2839</v>
      </c>
      <c r="J128" s="97" t="s">
        <v>2868</v>
      </c>
      <c r="K128" s="97" t="s">
        <v>2869</v>
      </c>
      <c r="L128" s="97" t="s">
        <v>2818</v>
      </c>
      <c r="M128" s="97" t="s">
        <v>2819</v>
      </c>
      <c r="N128" s="98">
        <v>5</v>
      </c>
      <c r="O128" s="100">
        <v>4482466.67</v>
      </c>
      <c r="P128" s="100">
        <v>4798105.2</v>
      </c>
      <c r="Q128" s="100">
        <v>1999210.5</v>
      </c>
      <c r="R128" s="100">
        <v>2554075</v>
      </c>
      <c r="S128" s="100">
        <v>554864.5</v>
      </c>
      <c r="T128" s="100">
        <v>27.754180962935116</v>
      </c>
      <c r="U128" s="97" t="s">
        <v>2847</v>
      </c>
    </row>
    <row r="129" spans="1:21" ht="60" hidden="1" x14ac:dyDescent="0.25">
      <c r="A129" s="96">
        <v>43524</v>
      </c>
      <c r="B129" s="97" t="s">
        <v>2914</v>
      </c>
      <c r="C129" s="98">
        <v>4</v>
      </c>
      <c r="D129" s="97" t="s">
        <v>16</v>
      </c>
      <c r="E129" s="97" t="s">
        <v>2019</v>
      </c>
      <c r="F129" s="97" t="s">
        <v>469</v>
      </c>
      <c r="G129" s="97" t="s">
        <v>470</v>
      </c>
      <c r="H129" s="97" t="s">
        <v>2870</v>
      </c>
      <c r="I129" s="97" t="s">
        <v>2839</v>
      </c>
      <c r="J129" s="97" t="s">
        <v>2868</v>
      </c>
      <c r="K129" s="97" t="s">
        <v>2869</v>
      </c>
      <c r="L129" s="97" t="s">
        <v>2820</v>
      </c>
      <c r="M129" s="97" t="s">
        <v>2821</v>
      </c>
      <c r="N129" s="98">
        <v>5</v>
      </c>
      <c r="O129" s="100">
        <v>61863700.210000001</v>
      </c>
      <c r="P129" s="100">
        <v>65137712.299999997</v>
      </c>
      <c r="Q129" s="100">
        <v>27140713.458333336</v>
      </c>
      <c r="R129" s="100">
        <v>26589531.639999997</v>
      </c>
      <c r="S129" s="100">
        <v>-551181.81833333336</v>
      </c>
      <c r="T129" s="100">
        <v>-2.0308302476259978</v>
      </c>
      <c r="U129" s="97" t="s">
        <v>2846</v>
      </c>
    </row>
    <row r="130" spans="1:21" ht="30" hidden="1" x14ac:dyDescent="0.25">
      <c r="A130" s="96">
        <v>43524</v>
      </c>
      <c r="B130" s="97" t="s">
        <v>2914</v>
      </c>
      <c r="C130" s="98">
        <v>4</v>
      </c>
      <c r="D130" s="97" t="s">
        <v>16</v>
      </c>
      <c r="E130" s="97" t="s">
        <v>2019</v>
      </c>
      <c r="F130" s="97" t="s">
        <v>469</v>
      </c>
      <c r="G130" s="97" t="s">
        <v>470</v>
      </c>
      <c r="H130" s="97" t="s">
        <v>2870</v>
      </c>
      <c r="I130" s="97" t="s">
        <v>2839</v>
      </c>
      <c r="J130" s="97" t="s">
        <v>2868</v>
      </c>
      <c r="K130" s="97" t="s">
        <v>2869</v>
      </c>
      <c r="L130" s="97" t="s">
        <v>2822</v>
      </c>
      <c r="M130" s="97" t="s">
        <v>2848</v>
      </c>
      <c r="N130" s="98">
        <v>5</v>
      </c>
      <c r="O130" s="100">
        <v>11003202.630000001</v>
      </c>
      <c r="P130" s="100">
        <v>11558788</v>
      </c>
      <c r="Q130" s="100">
        <v>4816161.666666666</v>
      </c>
      <c r="R130" s="100">
        <v>5146065.9799999995</v>
      </c>
      <c r="S130" s="100">
        <v>329904.3133333333</v>
      </c>
      <c r="T130" s="100">
        <v>6.8499426756507695</v>
      </c>
      <c r="U130" s="97" t="s">
        <v>2847</v>
      </c>
    </row>
    <row r="131" spans="1:21" ht="30" hidden="1" x14ac:dyDescent="0.25">
      <c r="A131" s="96">
        <v>43524</v>
      </c>
      <c r="B131" s="97" t="s">
        <v>2914</v>
      </c>
      <c r="C131" s="98">
        <v>4</v>
      </c>
      <c r="D131" s="97" t="s">
        <v>16</v>
      </c>
      <c r="E131" s="97" t="s">
        <v>2019</v>
      </c>
      <c r="F131" s="97" t="s">
        <v>469</v>
      </c>
      <c r="G131" s="97" t="s">
        <v>470</v>
      </c>
      <c r="H131" s="97" t="s">
        <v>2870</v>
      </c>
      <c r="I131" s="97" t="s">
        <v>2839</v>
      </c>
      <c r="J131" s="97" t="s">
        <v>2868</v>
      </c>
      <c r="K131" s="97" t="s">
        <v>2869</v>
      </c>
      <c r="L131" s="97" t="s">
        <v>2823</v>
      </c>
      <c r="M131" s="97" t="s">
        <v>2824</v>
      </c>
      <c r="N131" s="98">
        <v>5</v>
      </c>
      <c r="O131" s="100">
        <v>19695266.670000002</v>
      </c>
      <c r="P131" s="100">
        <v>16194755</v>
      </c>
      <c r="Q131" s="100">
        <v>6747814.583333334</v>
      </c>
      <c r="R131" s="100">
        <v>12120991.199999999</v>
      </c>
      <c r="S131" s="100">
        <v>5373176.6166666672</v>
      </c>
      <c r="T131" s="100">
        <v>79.628397465722699</v>
      </c>
      <c r="U131" s="97" t="s">
        <v>2847</v>
      </c>
    </row>
    <row r="132" spans="1:21" ht="45" hidden="1" x14ac:dyDescent="0.25">
      <c r="A132" s="96">
        <v>43524</v>
      </c>
      <c r="B132" s="97" t="s">
        <v>2914</v>
      </c>
      <c r="C132" s="98">
        <v>4</v>
      </c>
      <c r="D132" s="97" t="s">
        <v>16</v>
      </c>
      <c r="E132" s="97" t="s">
        <v>2019</v>
      </c>
      <c r="F132" s="97" t="s">
        <v>469</v>
      </c>
      <c r="G132" s="97" t="s">
        <v>470</v>
      </c>
      <c r="H132" s="97" t="s">
        <v>2870</v>
      </c>
      <c r="I132" s="97" t="s">
        <v>2839</v>
      </c>
      <c r="J132" s="97" t="s">
        <v>2868</v>
      </c>
      <c r="K132" s="97" t="s">
        <v>2869</v>
      </c>
      <c r="L132" s="97" t="s">
        <v>2825</v>
      </c>
      <c r="M132" s="97" t="s">
        <v>2826</v>
      </c>
      <c r="N132" s="98">
        <v>5</v>
      </c>
      <c r="O132" s="100">
        <v>3664376.47</v>
      </c>
      <c r="P132" s="100">
        <v>4013122.8</v>
      </c>
      <c r="Q132" s="100">
        <v>1672134.5</v>
      </c>
      <c r="R132" s="100">
        <v>1775008.18</v>
      </c>
      <c r="S132" s="100">
        <v>102873.68</v>
      </c>
      <c r="T132" s="100">
        <v>6.1522371555637418</v>
      </c>
      <c r="U132" s="97" t="s">
        <v>2847</v>
      </c>
    </row>
    <row r="133" spans="1:21" ht="30" hidden="1" x14ac:dyDescent="0.25">
      <c r="A133" s="96">
        <v>43524</v>
      </c>
      <c r="B133" s="97" t="s">
        <v>2914</v>
      </c>
      <c r="C133" s="98">
        <v>4</v>
      </c>
      <c r="D133" s="97" t="s">
        <v>16</v>
      </c>
      <c r="E133" s="97" t="s">
        <v>2019</v>
      </c>
      <c r="F133" s="97" t="s">
        <v>469</v>
      </c>
      <c r="G133" s="97" t="s">
        <v>470</v>
      </c>
      <c r="H133" s="97" t="s">
        <v>2870</v>
      </c>
      <c r="I133" s="97" t="s">
        <v>2839</v>
      </c>
      <c r="J133" s="97" t="s">
        <v>2868</v>
      </c>
      <c r="K133" s="97" t="s">
        <v>2869</v>
      </c>
      <c r="L133" s="97" t="s">
        <v>2827</v>
      </c>
      <c r="M133" s="97" t="s">
        <v>2828</v>
      </c>
      <c r="N133" s="98">
        <v>5</v>
      </c>
      <c r="O133" s="100">
        <v>6018644.3700000001</v>
      </c>
      <c r="P133" s="100">
        <v>3923625.6</v>
      </c>
      <c r="Q133" s="100">
        <v>1634844</v>
      </c>
      <c r="R133" s="100">
        <v>2827829.6799999997</v>
      </c>
      <c r="S133" s="100">
        <v>1192985.68</v>
      </c>
      <c r="T133" s="100">
        <v>72.972447524045108</v>
      </c>
      <c r="U133" s="97" t="s">
        <v>2847</v>
      </c>
    </row>
    <row r="134" spans="1:21" ht="45" hidden="1" x14ac:dyDescent="0.25">
      <c r="A134" s="96">
        <v>43524</v>
      </c>
      <c r="B134" s="97" t="s">
        <v>2914</v>
      </c>
      <c r="C134" s="98">
        <v>4</v>
      </c>
      <c r="D134" s="97" t="s">
        <v>16</v>
      </c>
      <c r="E134" s="97" t="s">
        <v>2019</v>
      </c>
      <c r="F134" s="97" t="s">
        <v>469</v>
      </c>
      <c r="G134" s="97" t="s">
        <v>470</v>
      </c>
      <c r="H134" s="97" t="s">
        <v>2870</v>
      </c>
      <c r="I134" s="97" t="s">
        <v>2839</v>
      </c>
      <c r="J134" s="97" t="s">
        <v>2868</v>
      </c>
      <c r="K134" s="97" t="s">
        <v>2869</v>
      </c>
      <c r="L134" s="97" t="s">
        <v>2829</v>
      </c>
      <c r="M134" s="97" t="s">
        <v>2830</v>
      </c>
      <c r="N134" s="98">
        <v>5</v>
      </c>
      <c r="O134" s="100">
        <v>5481049.8600000003</v>
      </c>
      <c r="P134" s="100">
        <v>6604000</v>
      </c>
      <c r="Q134" s="100">
        <v>2751666.6666666665</v>
      </c>
      <c r="R134" s="100">
        <v>2464660.59</v>
      </c>
      <c r="S134" s="100">
        <v>-287006.07666666672</v>
      </c>
      <c r="T134" s="100">
        <v>-10.430263234403391</v>
      </c>
      <c r="U134" s="97" t="s">
        <v>2846</v>
      </c>
    </row>
    <row r="135" spans="1:21" ht="30" hidden="1" x14ac:dyDescent="0.25">
      <c r="A135" s="96">
        <v>43524</v>
      </c>
      <c r="B135" s="97" t="s">
        <v>2914</v>
      </c>
      <c r="C135" s="98">
        <v>4</v>
      </c>
      <c r="D135" s="97" t="s">
        <v>16</v>
      </c>
      <c r="E135" s="97" t="s">
        <v>2019</v>
      </c>
      <c r="F135" s="97" t="s">
        <v>469</v>
      </c>
      <c r="G135" s="97" t="s">
        <v>470</v>
      </c>
      <c r="H135" s="97" t="s">
        <v>2870</v>
      </c>
      <c r="I135" s="97" t="s">
        <v>2839</v>
      </c>
      <c r="J135" s="97" t="s">
        <v>2868</v>
      </c>
      <c r="K135" s="97" t="s">
        <v>2869</v>
      </c>
      <c r="L135" s="97" t="s">
        <v>2831</v>
      </c>
      <c r="M135" s="97" t="s">
        <v>2832</v>
      </c>
      <c r="N135" s="98">
        <v>5</v>
      </c>
      <c r="O135" s="100">
        <v>5291081.37</v>
      </c>
      <c r="P135" s="100">
        <v>6291971.7800000003</v>
      </c>
      <c r="Q135" s="100">
        <v>2621654.9083333332</v>
      </c>
      <c r="R135" s="100">
        <v>2340275.7999999998</v>
      </c>
      <c r="S135" s="100">
        <v>-281379.10833333334</v>
      </c>
      <c r="T135" s="100">
        <v>-10.73288125904468</v>
      </c>
      <c r="U135" s="97" t="s">
        <v>2846</v>
      </c>
    </row>
    <row r="136" spans="1:21" ht="60" hidden="1" x14ac:dyDescent="0.25">
      <c r="A136" s="96">
        <v>43524</v>
      </c>
      <c r="B136" s="97" t="s">
        <v>2914</v>
      </c>
      <c r="C136" s="98">
        <v>4</v>
      </c>
      <c r="D136" s="97" t="s">
        <v>16</v>
      </c>
      <c r="E136" s="97" t="s">
        <v>2019</v>
      </c>
      <c r="F136" s="97" t="s">
        <v>469</v>
      </c>
      <c r="G136" s="97" t="s">
        <v>470</v>
      </c>
      <c r="H136" s="97" t="s">
        <v>2870</v>
      </c>
      <c r="I136" s="97" t="s">
        <v>2839</v>
      </c>
      <c r="J136" s="97" t="s">
        <v>2868</v>
      </c>
      <c r="K136" s="97" t="s">
        <v>2869</v>
      </c>
      <c r="L136" s="97" t="s">
        <v>2833</v>
      </c>
      <c r="M136" s="97" t="s">
        <v>2834</v>
      </c>
      <c r="N136" s="98">
        <v>5</v>
      </c>
      <c r="O136" s="100">
        <v>34910711.280000001</v>
      </c>
      <c r="P136" s="100">
        <v>26705540.43</v>
      </c>
      <c r="Q136" s="100">
        <v>11127308.512499999</v>
      </c>
      <c r="R136" s="100">
        <v>9564204.3899999987</v>
      </c>
      <c r="S136" s="100">
        <v>-1563104.1225000001</v>
      </c>
      <c r="T136" s="100">
        <v>-14.047459192347077</v>
      </c>
      <c r="U136" s="97" t="s">
        <v>2846</v>
      </c>
    </row>
    <row r="137" spans="1:21" ht="60" hidden="1" x14ac:dyDescent="0.25">
      <c r="A137" s="96">
        <v>43524</v>
      </c>
      <c r="B137" s="97" t="s">
        <v>2914</v>
      </c>
      <c r="C137" s="98">
        <v>4</v>
      </c>
      <c r="D137" s="97" t="s">
        <v>16</v>
      </c>
      <c r="E137" s="97" t="s">
        <v>2019</v>
      </c>
      <c r="F137" s="97" t="s">
        <v>469</v>
      </c>
      <c r="G137" s="97" t="s">
        <v>470</v>
      </c>
      <c r="H137" s="97" t="s">
        <v>2870</v>
      </c>
      <c r="I137" s="97" t="s">
        <v>2839</v>
      </c>
      <c r="J137" s="97" t="s">
        <v>2868</v>
      </c>
      <c r="K137" s="97" t="s">
        <v>2869</v>
      </c>
      <c r="L137" s="97" t="s">
        <v>2835</v>
      </c>
      <c r="M137" s="97" t="s">
        <v>2836</v>
      </c>
      <c r="N137" s="98">
        <v>5</v>
      </c>
      <c r="O137" s="100">
        <v>361300.2</v>
      </c>
      <c r="P137" s="100">
        <v>596440.14</v>
      </c>
      <c r="Q137" s="100">
        <v>248516.72500000001</v>
      </c>
      <c r="R137" s="100">
        <v>596895.44999999995</v>
      </c>
      <c r="S137" s="100">
        <v>348378.72499999998</v>
      </c>
      <c r="T137" s="100">
        <v>140.1832110092389</v>
      </c>
      <c r="U137" s="97" t="s">
        <v>2847</v>
      </c>
    </row>
    <row r="138" spans="1:21" ht="30" hidden="1" x14ac:dyDescent="0.25">
      <c r="A138" s="96">
        <v>43524</v>
      </c>
      <c r="B138" s="97" t="s">
        <v>2914</v>
      </c>
      <c r="C138" s="98">
        <v>4</v>
      </c>
      <c r="D138" s="97" t="s">
        <v>16</v>
      </c>
      <c r="E138" s="97" t="s">
        <v>2019</v>
      </c>
      <c r="F138" s="97" t="s">
        <v>469</v>
      </c>
      <c r="G138" s="97" t="s">
        <v>470</v>
      </c>
      <c r="H138" s="97" t="s">
        <v>2870</v>
      </c>
      <c r="I138" s="97" t="s">
        <v>2839</v>
      </c>
      <c r="J138" s="97" t="s">
        <v>2868</v>
      </c>
      <c r="K138" s="97" t="s">
        <v>2869</v>
      </c>
      <c r="L138" s="97" t="s">
        <v>2837</v>
      </c>
      <c r="M138" s="97" t="s">
        <v>2838</v>
      </c>
      <c r="N138" s="98">
        <v>5</v>
      </c>
      <c r="O138" s="100">
        <v>19426728.329999998</v>
      </c>
      <c r="P138" s="100">
        <v>21820500</v>
      </c>
      <c r="Q138" s="100">
        <v>9091875</v>
      </c>
      <c r="R138" s="100">
        <v>10762103.800000001</v>
      </c>
      <c r="S138" s="100">
        <v>1670228.8</v>
      </c>
      <c r="T138" s="100">
        <v>18.370564927476455</v>
      </c>
      <c r="U138" s="97" t="s">
        <v>2847</v>
      </c>
    </row>
    <row r="139" spans="1:21" ht="60" hidden="1" x14ac:dyDescent="0.25">
      <c r="A139" s="96">
        <v>43524</v>
      </c>
      <c r="B139" s="97" t="s">
        <v>2914</v>
      </c>
      <c r="C139" s="98">
        <v>4</v>
      </c>
      <c r="D139" s="97" t="s">
        <v>16</v>
      </c>
      <c r="E139" s="97" t="s">
        <v>2019</v>
      </c>
      <c r="F139" s="97" t="s">
        <v>469</v>
      </c>
      <c r="G139" s="97" t="s">
        <v>470</v>
      </c>
      <c r="H139" s="97" t="s">
        <v>2871</v>
      </c>
      <c r="I139" s="97" t="s">
        <v>2872</v>
      </c>
      <c r="J139" s="97" t="s">
        <v>2870</v>
      </c>
      <c r="K139" s="97" t="s">
        <v>1944</v>
      </c>
      <c r="L139" s="97" t="s">
        <v>2873</v>
      </c>
      <c r="M139" s="97" t="s">
        <v>2874</v>
      </c>
      <c r="N139" s="98">
        <v>5</v>
      </c>
      <c r="O139" s="100">
        <v>42451471.990000002</v>
      </c>
      <c r="P139" s="100">
        <v>0</v>
      </c>
      <c r="Q139" s="100">
        <v>0</v>
      </c>
      <c r="R139" s="100">
        <v>33025192.989999983</v>
      </c>
      <c r="S139" s="100">
        <v>33025192.989999998</v>
      </c>
      <c r="T139" s="101"/>
      <c r="U139" s="97" t="s">
        <v>2846</v>
      </c>
    </row>
    <row r="140" spans="1:21" ht="60" hidden="1" x14ac:dyDescent="0.25">
      <c r="A140" s="96">
        <v>43524</v>
      </c>
      <c r="B140" s="97" t="s">
        <v>2914</v>
      </c>
      <c r="C140" s="98">
        <v>4</v>
      </c>
      <c r="D140" s="97" t="s">
        <v>16</v>
      </c>
      <c r="E140" s="97" t="s">
        <v>2019</v>
      </c>
      <c r="F140" s="97" t="s">
        <v>469</v>
      </c>
      <c r="G140" s="97" t="s">
        <v>470</v>
      </c>
      <c r="H140" s="97" t="s">
        <v>2875</v>
      </c>
      <c r="I140" s="97" t="s">
        <v>2876</v>
      </c>
      <c r="J140" s="97" t="s">
        <v>2877</v>
      </c>
      <c r="K140" s="97" t="s">
        <v>1944</v>
      </c>
      <c r="L140" s="97" t="s">
        <v>2878</v>
      </c>
      <c r="M140" s="97" t="s">
        <v>2879</v>
      </c>
      <c r="N140" s="98">
        <v>5</v>
      </c>
      <c r="O140" s="100">
        <v>35987594.25</v>
      </c>
      <c r="P140" s="100">
        <v>0</v>
      </c>
      <c r="Q140" s="100">
        <v>0</v>
      </c>
      <c r="R140" s="100">
        <v>50670097.570000008</v>
      </c>
      <c r="S140" s="100">
        <v>50670097.57</v>
      </c>
      <c r="T140" s="101"/>
      <c r="U140" s="97" t="s">
        <v>2846</v>
      </c>
    </row>
    <row r="141" spans="1:21" ht="60" hidden="1" x14ac:dyDescent="0.25">
      <c r="A141" s="96">
        <v>43524</v>
      </c>
      <c r="B141" s="97" t="s">
        <v>2914</v>
      </c>
      <c r="C141" s="98">
        <v>4</v>
      </c>
      <c r="D141" s="97" t="s">
        <v>16</v>
      </c>
      <c r="E141" s="97" t="s">
        <v>2019</v>
      </c>
      <c r="F141" s="97" t="s">
        <v>469</v>
      </c>
      <c r="G141" s="97" t="s">
        <v>470</v>
      </c>
      <c r="H141" s="97" t="s">
        <v>2875</v>
      </c>
      <c r="I141" s="97" t="s">
        <v>2876</v>
      </c>
      <c r="J141" s="97" t="s">
        <v>2877</v>
      </c>
      <c r="K141" s="97" t="s">
        <v>1944</v>
      </c>
      <c r="L141" s="97" t="s">
        <v>2880</v>
      </c>
      <c r="M141" s="97" t="s">
        <v>2881</v>
      </c>
      <c r="N141" s="98">
        <v>5</v>
      </c>
      <c r="O141" s="100">
        <v>-39647776.149999999</v>
      </c>
      <c r="P141" s="100">
        <v>0</v>
      </c>
      <c r="Q141" s="100">
        <v>0</v>
      </c>
      <c r="R141" s="100">
        <v>-47351645.480000019</v>
      </c>
      <c r="S141" s="100">
        <v>-47351645.479999997</v>
      </c>
      <c r="T141" s="101"/>
      <c r="U141" s="97" t="s">
        <v>2846</v>
      </c>
    </row>
    <row r="142" spans="1:21" ht="30" hidden="1" x14ac:dyDescent="0.25">
      <c r="A142" s="96">
        <v>43524</v>
      </c>
      <c r="B142" s="97" t="s">
        <v>2914</v>
      </c>
      <c r="C142" s="98">
        <v>4</v>
      </c>
      <c r="D142" s="97" t="s">
        <v>16</v>
      </c>
      <c r="E142" s="97" t="s">
        <v>2019</v>
      </c>
      <c r="F142" s="97" t="s">
        <v>471</v>
      </c>
      <c r="G142" s="97" t="s">
        <v>472</v>
      </c>
      <c r="H142" s="97" t="s">
        <v>2868</v>
      </c>
      <c r="I142" s="97" t="s">
        <v>2811</v>
      </c>
      <c r="J142" s="97" t="s">
        <v>2868</v>
      </c>
      <c r="K142" s="97" t="s">
        <v>2869</v>
      </c>
      <c r="L142" s="97" t="s">
        <v>2790</v>
      </c>
      <c r="M142" s="97" t="s">
        <v>2791</v>
      </c>
      <c r="N142" s="98">
        <v>5</v>
      </c>
      <c r="O142" s="100">
        <v>32026931.25</v>
      </c>
      <c r="P142" s="100">
        <v>35339000</v>
      </c>
      <c r="Q142" s="100">
        <v>14724583.333333334</v>
      </c>
      <c r="R142" s="100">
        <v>28440978.130000003</v>
      </c>
      <c r="S142" s="100">
        <v>13716394.796666667</v>
      </c>
      <c r="T142" s="100">
        <v>93.153025020515571</v>
      </c>
      <c r="U142" s="97" t="s">
        <v>2846</v>
      </c>
    </row>
    <row r="143" spans="1:21" ht="30" hidden="1" x14ac:dyDescent="0.25">
      <c r="A143" s="96">
        <v>43524</v>
      </c>
      <c r="B143" s="97" t="s">
        <v>2914</v>
      </c>
      <c r="C143" s="98">
        <v>4</v>
      </c>
      <c r="D143" s="97" t="s">
        <v>16</v>
      </c>
      <c r="E143" s="97" t="s">
        <v>2019</v>
      </c>
      <c r="F143" s="97" t="s">
        <v>471</v>
      </c>
      <c r="G143" s="97" t="s">
        <v>472</v>
      </c>
      <c r="H143" s="97" t="s">
        <v>2868</v>
      </c>
      <c r="I143" s="97" t="s">
        <v>2811</v>
      </c>
      <c r="J143" s="97" t="s">
        <v>2868</v>
      </c>
      <c r="K143" s="97" t="s">
        <v>2869</v>
      </c>
      <c r="L143" s="97" t="s">
        <v>2792</v>
      </c>
      <c r="M143" s="97" t="s">
        <v>2793</v>
      </c>
      <c r="N143" s="98">
        <v>5</v>
      </c>
      <c r="O143" s="100">
        <v>146333.32999999999</v>
      </c>
      <c r="P143" s="100">
        <v>140000</v>
      </c>
      <c r="Q143" s="100">
        <v>58333.333333333336</v>
      </c>
      <c r="R143" s="100">
        <v>62000</v>
      </c>
      <c r="S143" s="100">
        <v>3666.666666666667</v>
      </c>
      <c r="T143" s="100">
        <v>6.2857142857142856</v>
      </c>
      <c r="U143" s="97" t="s">
        <v>2846</v>
      </c>
    </row>
    <row r="144" spans="1:21" ht="45" hidden="1" x14ac:dyDescent="0.25">
      <c r="A144" s="96">
        <v>43524</v>
      </c>
      <c r="B144" s="97" t="s">
        <v>2914</v>
      </c>
      <c r="C144" s="98">
        <v>4</v>
      </c>
      <c r="D144" s="97" t="s">
        <v>16</v>
      </c>
      <c r="E144" s="97" t="s">
        <v>2019</v>
      </c>
      <c r="F144" s="97" t="s">
        <v>471</v>
      </c>
      <c r="G144" s="97" t="s">
        <v>472</v>
      </c>
      <c r="H144" s="97" t="s">
        <v>2868</v>
      </c>
      <c r="I144" s="97" t="s">
        <v>2811</v>
      </c>
      <c r="J144" s="97" t="s">
        <v>2868</v>
      </c>
      <c r="K144" s="97" t="s">
        <v>2869</v>
      </c>
      <c r="L144" s="97" t="s">
        <v>2794</v>
      </c>
      <c r="M144" s="97" t="s">
        <v>2795</v>
      </c>
      <c r="N144" s="98">
        <v>5</v>
      </c>
      <c r="O144" s="100">
        <v>101669.67</v>
      </c>
      <c r="P144" s="100">
        <v>100000</v>
      </c>
      <c r="Q144" s="100">
        <v>41666.666666666664</v>
      </c>
      <c r="R144" s="100">
        <v>57618.75</v>
      </c>
      <c r="S144" s="100">
        <v>15952.083333333332</v>
      </c>
      <c r="T144" s="100">
        <v>38.284999999999997</v>
      </c>
      <c r="U144" s="97" t="s">
        <v>2846</v>
      </c>
    </row>
    <row r="145" spans="1:21" ht="90" hidden="1" x14ac:dyDescent="0.25">
      <c r="A145" s="96">
        <v>43524</v>
      </c>
      <c r="B145" s="97" t="s">
        <v>2914</v>
      </c>
      <c r="C145" s="98">
        <v>4</v>
      </c>
      <c r="D145" s="97" t="s">
        <v>16</v>
      </c>
      <c r="E145" s="97" t="s">
        <v>2019</v>
      </c>
      <c r="F145" s="97" t="s">
        <v>471</v>
      </c>
      <c r="G145" s="97" t="s">
        <v>472</v>
      </c>
      <c r="H145" s="97" t="s">
        <v>2868</v>
      </c>
      <c r="I145" s="97" t="s">
        <v>2811</v>
      </c>
      <c r="J145" s="97" t="s">
        <v>2868</v>
      </c>
      <c r="K145" s="97" t="s">
        <v>2869</v>
      </c>
      <c r="L145" s="97" t="s">
        <v>2797</v>
      </c>
      <c r="M145" s="97" t="s">
        <v>2798</v>
      </c>
      <c r="N145" s="98">
        <v>5</v>
      </c>
      <c r="O145" s="100">
        <v>8653918.6699999999</v>
      </c>
      <c r="P145" s="100">
        <v>7950000</v>
      </c>
      <c r="Q145" s="100">
        <v>3312500</v>
      </c>
      <c r="R145" s="100">
        <v>3708181.72</v>
      </c>
      <c r="S145" s="100">
        <v>395681.72</v>
      </c>
      <c r="T145" s="100">
        <v>11.945108528301887</v>
      </c>
      <c r="U145" s="97" t="s">
        <v>2846</v>
      </c>
    </row>
    <row r="146" spans="1:21" ht="45" hidden="1" x14ac:dyDescent="0.25">
      <c r="A146" s="96">
        <v>43524</v>
      </c>
      <c r="B146" s="97" t="s">
        <v>2914</v>
      </c>
      <c r="C146" s="98">
        <v>4</v>
      </c>
      <c r="D146" s="97" t="s">
        <v>16</v>
      </c>
      <c r="E146" s="97" t="s">
        <v>2019</v>
      </c>
      <c r="F146" s="97" t="s">
        <v>471</v>
      </c>
      <c r="G146" s="97" t="s">
        <v>472</v>
      </c>
      <c r="H146" s="97" t="s">
        <v>2868</v>
      </c>
      <c r="I146" s="97" t="s">
        <v>2811</v>
      </c>
      <c r="J146" s="97" t="s">
        <v>2868</v>
      </c>
      <c r="K146" s="97" t="s">
        <v>2869</v>
      </c>
      <c r="L146" s="97" t="s">
        <v>2799</v>
      </c>
      <c r="M146" s="97" t="s">
        <v>2800</v>
      </c>
      <c r="N146" s="98">
        <v>5</v>
      </c>
      <c r="O146" s="100">
        <v>2179048.48</v>
      </c>
      <c r="P146" s="100">
        <v>2025000</v>
      </c>
      <c r="Q146" s="100">
        <v>843750</v>
      </c>
      <c r="R146" s="100">
        <v>785708.36999999988</v>
      </c>
      <c r="S146" s="100">
        <v>-58041.63</v>
      </c>
      <c r="T146" s="100">
        <v>-6.8790079999999998</v>
      </c>
      <c r="U146" s="97" t="s">
        <v>2847</v>
      </c>
    </row>
    <row r="147" spans="1:21" ht="45" hidden="1" x14ac:dyDescent="0.25">
      <c r="A147" s="96">
        <v>43524</v>
      </c>
      <c r="B147" s="97" t="s">
        <v>2914</v>
      </c>
      <c r="C147" s="98">
        <v>4</v>
      </c>
      <c r="D147" s="97" t="s">
        <v>16</v>
      </c>
      <c r="E147" s="97" t="s">
        <v>2019</v>
      </c>
      <c r="F147" s="97" t="s">
        <v>471</v>
      </c>
      <c r="G147" s="97" t="s">
        <v>472</v>
      </c>
      <c r="H147" s="97" t="s">
        <v>2868</v>
      </c>
      <c r="I147" s="97" t="s">
        <v>2811</v>
      </c>
      <c r="J147" s="97" t="s">
        <v>2868</v>
      </c>
      <c r="K147" s="97" t="s">
        <v>2869</v>
      </c>
      <c r="L147" s="97" t="s">
        <v>2801</v>
      </c>
      <c r="M147" s="97" t="s">
        <v>2802</v>
      </c>
      <c r="N147" s="98">
        <v>5</v>
      </c>
      <c r="O147" s="100">
        <v>760938.67</v>
      </c>
      <c r="P147" s="100">
        <v>640000</v>
      </c>
      <c r="Q147" s="100">
        <v>266666.66666666669</v>
      </c>
      <c r="R147" s="100">
        <v>104241</v>
      </c>
      <c r="S147" s="100">
        <v>-162425.66666666669</v>
      </c>
      <c r="T147" s="100">
        <v>-60.909624999999998</v>
      </c>
      <c r="U147" s="97" t="s">
        <v>2847</v>
      </c>
    </row>
    <row r="148" spans="1:21" ht="60" hidden="1" x14ac:dyDescent="0.25">
      <c r="A148" s="96">
        <v>43524</v>
      </c>
      <c r="B148" s="97" t="s">
        <v>2914</v>
      </c>
      <c r="C148" s="98">
        <v>4</v>
      </c>
      <c r="D148" s="97" t="s">
        <v>16</v>
      </c>
      <c r="E148" s="97" t="s">
        <v>2019</v>
      </c>
      <c r="F148" s="97" t="s">
        <v>471</v>
      </c>
      <c r="G148" s="97" t="s">
        <v>472</v>
      </c>
      <c r="H148" s="97" t="s">
        <v>2868</v>
      </c>
      <c r="I148" s="97" t="s">
        <v>2811</v>
      </c>
      <c r="J148" s="97" t="s">
        <v>2868</v>
      </c>
      <c r="K148" s="97" t="s">
        <v>2869</v>
      </c>
      <c r="L148" s="97" t="s">
        <v>2803</v>
      </c>
      <c r="M148" s="97" t="s">
        <v>2804</v>
      </c>
      <c r="N148" s="98">
        <v>5</v>
      </c>
      <c r="O148" s="100">
        <v>5417381.6699999999</v>
      </c>
      <c r="P148" s="100">
        <v>5690000</v>
      </c>
      <c r="Q148" s="100">
        <v>2370833.333333333</v>
      </c>
      <c r="R148" s="100">
        <v>2516949.4299999997</v>
      </c>
      <c r="S148" s="100">
        <v>146116.09666666665</v>
      </c>
      <c r="T148" s="100">
        <v>6.1630691036906855</v>
      </c>
      <c r="U148" s="97" t="s">
        <v>2846</v>
      </c>
    </row>
    <row r="149" spans="1:21" ht="60" hidden="1" x14ac:dyDescent="0.25">
      <c r="A149" s="96">
        <v>43524</v>
      </c>
      <c r="B149" s="97" t="s">
        <v>2914</v>
      </c>
      <c r="C149" s="98">
        <v>4</v>
      </c>
      <c r="D149" s="97" t="s">
        <v>16</v>
      </c>
      <c r="E149" s="97" t="s">
        <v>2019</v>
      </c>
      <c r="F149" s="97" t="s">
        <v>471</v>
      </c>
      <c r="G149" s="97" t="s">
        <v>472</v>
      </c>
      <c r="H149" s="97" t="s">
        <v>2868</v>
      </c>
      <c r="I149" s="97" t="s">
        <v>2811</v>
      </c>
      <c r="J149" s="97" t="s">
        <v>2868</v>
      </c>
      <c r="K149" s="97" t="s">
        <v>2869</v>
      </c>
      <c r="L149" s="97" t="s">
        <v>2805</v>
      </c>
      <c r="M149" s="97" t="s">
        <v>2806</v>
      </c>
      <c r="N149" s="98">
        <v>5</v>
      </c>
      <c r="O149" s="100">
        <v>28352475.710000001</v>
      </c>
      <c r="P149" s="100">
        <v>28700000</v>
      </c>
      <c r="Q149" s="100">
        <v>11958333.333333332</v>
      </c>
      <c r="R149" s="100">
        <v>9435385.8000000007</v>
      </c>
      <c r="S149" s="100">
        <v>-2522947.5333333332</v>
      </c>
      <c r="T149" s="100">
        <v>-21.097819094076655</v>
      </c>
      <c r="U149" s="97" t="s">
        <v>2847</v>
      </c>
    </row>
    <row r="150" spans="1:21" ht="30" hidden="1" x14ac:dyDescent="0.25">
      <c r="A150" s="96">
        <v>43524</v>
      </c>
      <c r="B150" s="97" t="s">
        <v>2914</v>
      </c>
      <c r="C150" s="98">
        <v>4</v>
      </c>
      <c r="D150" s="97" t="s">
        <v>16</v>
      </c>
      <c r="E150" s="97" t="s">
        <v>2019</v>
      </c>
      <c r="F150" s="97" t="s">
        <v>471</v>
      </c>
      <c r="G150" s="97" t="s">
        <v>472</v>
      </c>
      <c r="H150" s="97" t="s">
        <v>2868</v>
      </c>
      <c r="I150" s="97" t="s">
        <v>2811</v>
      </c>
      <c r="J150" s="97" t="s">
        <v>2868</v>
      </c>
      <c r="K150" s="97" t="s">
        <v>2869</v>
      </c>
      <c r="L150" s="97" t="s">
        <v>2807</v>
      </c>
      <c r="M150" s="97" t="s">
        <v>2808</v>
      </c>
      <c r="N150" s="98">
        <v>5</v>
      </c>
      <c r="O150" s="100">
        <v>4602894.13</v>
      </c>
      <c r="P150" s="100">
        <v>5473500</v>
      </c>
      <c r="Q150" s="100">
        <v>2280625</v>
      </c>
      <c r="R150" s="100">
        <v>1848020.53</v>
      </c>
      <c r="S150" s="100">
        <v>-432604.47</v>
      </c>
      <c r="T150" s="100">
        <v>-18.968680515209645</v>
      </c>
      <c r="U150" s="97" t="s">
        <v>2847</v>
      </c>
    </row>
    <row r="151" spans="1:21" ht="30" hidden="1" x14ac:dyDescent="0.25">
      <c r="A151" s="96">
        <v>43524</v>
      </c>
      <c r="B151" s="97" t="s">
        <v>2914</v>
      </c>
      <c r="C151" s="98">
        <v>4</v>
      </c>
      <c r="D151" s="97" t="s">
        <v>16</v>
      </c>
      <c r="E151" s="97" t="s">
        <v>2019</v>
      </c>
      <c r="F151" s="97" t="s">
        <v>471</v>
      </c>
      <c r="G151" s="97" t="s">
        <v>472</v>
      </c>
      <c r="H151" s="97" t="s">
        <v>2868</v>
      </c>
      <c r="I151" s="97" t="s">
        <v>2811</v>
      </c>
      <c r="J151" s="97" t="s">
        <v>2868</v>
      </c>
      <c r="K151" s="97" t="s">
        <v>2869</v>
      </c>
      <c r="L151" s="97" t="s">
        <v>2809</v>
      </c>
      <c r="M151" s="97" t="s">
        <v>2810</v>
      </c>
      <c r="N151" s="98">
        <v>5</v>
      </c>
      <c r="O151" s="100">
        <v>1616704.64</v>
      </c>
      <c r="P151" s="100">
        <v>13217100</v>
      </c>
      <c r="Q151" s="100">
        <v>5507125</v>
      </c>
      <c r="R151" s="100">
        <v>1099600</v>
      </c>
      <c r="S151" s="100">
        <v>-4407525</v>
      </c>
      <c r="T151" s="100">
        <v>-80.033138888258392</v>
      </c>
      <c r="U151" s="97" t="s">
        <v>2847</v>
      </c>
    </row>
    <row r="152" spans="1:21" ht="45" hidden="1" x14ac:dyDescent="0.25">
      <c r="A152" s="96">
        <v>43524</v>
      </c>
      <c r="B152" s="97" t="s">
        <v>2914</v>
      </c>
      <c r="C152" s="98">
        <v>4</v>
      </c>
      <c r="D152" s="97" t="s">
        <v>16</v>
      </c>
      <c r="E152" s="97" t="s">
        <v>2019</v>
      </c>
      <c r="F152" s="97" t="s">
        <v>471</v>
      </c>
      <c r="G152" s="97" t="s">
        <v>472</v>
      </c>
      <c r="H152" s="97" t="s">
        <v>2868</v>
      </c>
      <c r="I152" s="97" t="s">
        <v>2811</v>
      </c>
      <c r="J152" s="97" t="s">
        <v>2868</v>
      </c>
      <c r="K152" s="97" t="s">
        <v>2869</v>
      </c>
      <c r="L152" s="97" t="s">
        <v>2897</v>
      </c>
      <c r="M152" s="97" t="s">
        <v>2796</v>
      </c>
      <c r="N152" s="98">
        <v>5</v>
      </c>
      <c r="O152" s="100">
        <v>639455.05000000005</v>
      </c>
      <c r="P152" s="100">
        <v>669000</v>
      </c>
      <c r="Q152" s="100">
        <v>278750</v>
      </c>
      <c r="R152" s="100">
        <v>252086.25</v>
      </c>
      <c r="S152" s="100">
        <v>-26663.75</v>
      </c>
      <c r="T152" s="100">
        <v>-9.5654708520179383</v>
      </c>
      <c r="U152" s="97" t="s">
        <v>2847</v>
      </c>
    </row>
    <row r="153" spans="1:21" ht="30" hidden="1" x14ac:dyDescent="0.25">
      <c r="A153" s="96">
        <v>43524</v>
      </c>
      <c r="B153" s="97" t="s">
        <v>2914</v>
      </c>
      <c r="C153" s="98">
        <v>4</v>
      </c>
      <c r="D153" s="97" t="s">
        <v>16</v>
      </c>
      <c r="E153" s="97" t="s">
        <v>2019</v>
      </c>
      <c r="F153" s="97" t="s">
        <v>471</v>
      </c>
      <c r="G153" s="97" t="s">
        <v>472</v>
      </c>
      <c r="H153" s="97" t="s">
        <v>2870</v>
      </c>
      <c r="I153" s="97" t="s">
        <v>2839</v>
      </c>
      <c r="J153" s="97" t="s">
        <v>2868</v>
      </c>
      <c r="K153" s="97" t="s">
        <v>2869</v>
      </c>
      <c r="L153" s="97" t="s">
        <v>2812</v>
      </c>
      <c r="M153" s="97" t="s">
        <v>2813</v>
      </c>
      <c r="N153" s="98">
        <v>5</v>
      </c>
      <c r="O153" s="100">
        <v>9816158.1999999993</v>
      </c>
      <c r="P153" s="100">
        <v>9777122.7699999996</v>
      </c>
      <c r="Q153" s="100">
        <v>4073801.1541666663</v>
      </c>
      <c r="R153" s="100">
        <v>4735951.87</v>
      </c>
      <c r="S153" s="100">
        <v>662150.71583333344</v>
      </c>
      <c r="T153" s="100">
        <v>16.253879135855424</v>
      </c>
      <c r="U153" s="97" t="s">
        <v>2847</v>
      </c>
    </row>
    <row r="154" spans="1:21" ht="75" hidden="1" x14ac:dyDescent="0.25">
      <c r="A154" s="96">
        <v>43524</v>
      </c>
      <c r="B154" s="97" t="s">
        <v>2914</v>
      </c>
      <c r="C154" s="98">
        <v>4</v>
      </c>
      <c r="D154" s="97" t="s">
        <v>16</v>
      </c>
      <c r="E154" s="97" t="s">
        <v>2019</v>
      </c>
      <c r="F154" s="97" t="s">
        <v>471</v>
      </c>
      <c r="G154" s="97" t="s">
        <v>472</v>
      </c>
      <c r="H154" s="97" t="s">
        <v>2870</v>
      </c>
      <c r="I154" s="97" t="s">
        <v>2839</v>
      </c>
      <c r="J154" s="97" t="s">
        <v>2868</v>
      </c>
      <c r="K154" s="97" t="s">
        <v>2869</v>
      </c>
      <c r="L154" s="97" t="s">
        <v>2814</v>
      </c>
      <c r="M154" s="97" t="s">
        <v>2815</v>
      </c>
      <c r="N154" s="98">
        <v>5</v>
      </c>
      <c r="O154" s="100">
        <v>3056485.64</v>
      </c>
      <c r="P154" s="100">
        <v>3171613.6</v>
      </c>
      <c r="Q154" s="100">
        <v>1321505.6666666667</v>
      </c>
      <c r="R154" s="100">
        <v>1153957.48</v>
      </c>
      <c r="S154" s="100">
        <v>-167548.18666666665</v>
      </c>
      <c r="T154" s="100">
        <v>-12.678582536031501</v>
      </c>
      <c r="U154" s="97" t="s">
        <v>2846</v>
      </c>
    </row>
    <row r="155" spans="1:21" ht="45" hidden="1" x14ac:dyDescent="0.25">
      <c r="A155" s="96">
        <v>43524</v>
      </c>
      <c r="B155" s="97" t="s">
        <v>2914</v>
      </c>
      <c r="C155" s="98">
        <v>4</v>
      </c>
      <c r="D155" s="97" t="s">
        <v>16</v>
      </c>
      <c r="E155" s="97" t="s">
        <v>2019</v>
      </c>
      <c r="F155" s="97" t="s">
        <v>471</v>
      </c>
      <c r="G155" s="97" t="s">
        <v>472</v>
      </c>
      <c r="H155" s="97" t="s">
        <v>2870</v>
      </c>
      <c r="I155" s="97" t="s">
        <v>2839</v>
      </c>
      <c r="J155" s="97" t="s">
        <v>2868</v>
      </c>
      <c r="K155" s="97" t="s">
        <v>2869</v>
      </c>
      <c r="L155" s="97" t="s">
        <v>2816</v>
      </c>
      <c r="M155" s="97" t="s">
        <v>2817</v>
      </c>
      <c r="N155" s="98">
        <v>5</v>
      </c>
      <c r="O155" s="100">
        <v>399195.32</v>
      </c>
      <c r="P155" s="100">
        <v>806494</v>
      </c>
      <c r="Q155" s="100">
        <v>336039.16666666669</v>
      </c>
      <c r="R155" s="100">
        <v>144328.57999999999</v>
      </c>
      <c r="S155" s="100">
        <v>-191710.5866666667</v>
      </c>
      <c r="T155" s="100">
        <v>-57.050072040213571</v>
      </c>
      <c r="U155" s="97" t="s">
        <v>2846</v>
      </c>
    </row>
    <row r="156" spans="1:21" ht="75" hidden="1" x14ac:dyDescent="0.25">
      <c r="A156" s="96">
        <v>43524</v>
      </c>
      <c r="B156" s="97" t="s">
        <v>2914</v>
      </c>
      <c r="C156" s="98">
        <v>4</v>
      </c>
      <c r="D156" s="97" t="s">
        <v>16</v>
      </c>
      <c r="E156" s="97" t="s">
        <v>2019</v>
      </c>
      <c r="F156" s="97" t="s">
        <v>471</v>
      </c>
      <c r="G156" s="97" t="s">
        <v>472</v>
      </c>
      <c r="H156" s="97" t="s">
        <v>2870</v>
      </c>
      <c r="I156" s="97" t="s">
        <v>2839</v>
      </c>
      <c r="J156" s="97" t="s">
        <v>2868</v>
      </c>
      <c r="K156" s="97" t="s">
        <v>2869</v>
      </c>
      <c r="L156" s="97" t="s">
        <v>2818</v>
      </c>
      <c r="M156" s="97" t="s">
        <v>2819</v>
      </c>
      <c r="N156" s="98">
        <v>5</v>
      </c>
      <c r="O156" s="100">
        <v>3258439.55</v>
      </c>
      <c r="P156" s="100">
        <v>2743383.11</v>
      </c>
      <c r="Q156" s="100">
        <v>1143076.2958333334</v>
      </c>
      <c r="R156" s="100">
        <v>1693133.72</v>
      </c>
      <c r="S156" s="100">
        <v>550057.42416666669</v>
      </c>
      <c r="T156" s="100">
        <v>48.120797025684105</v>
      </c>
      <c r="U156" s="97" t="s">
        <v>2847</v>
      </c>
    </row>
    <row r="157" spans="1:21" ht="60" hidden="1" x14ac:dyDescent="0.25">
      <c r="A157" s="96">
        <v>43524</v>
      </c>
      <c r="B157" s="97" t="s">
        <v>2914</v>
      </c>
      <c r="C157" s="98">
        <v>4</v>
      </c>
      <c r="D157" s="97" t="s">
        <v>16</v>
      </c>
      <c r="E157" s="97" t="s">
        <v>2019</v>
      </c>
      <c r="F157" s="97" t="s">
        <v>471</v>
      </c>
      <c r="G157" s="97" t="s">
        <v>472</v>
      </c>
      <c r="H157" s="97" t="s">
        <v>2870</v>
      </c>
      <c r="I157" s="97" t="s">
        <v>2839</v>
      </c>
      <c r="J157" s="97" t="s">
        <v>2868</v>
      </c>
      <c r="K157" s="97" t="s">
        <v>2869</v>
      </c>
      <c r="L157" s="97" t="s">
        <v>2820</v>
      </c>
      <c r="M157" s="97" t="s">
        <v>2821</v>
      </c>
      <c r="N157" s="98">
        <v>5</v>
      </c>
      <c r="O157" s="100">
        <v>28370475.699999999</v>
      </c>
      <c r="P157" s="100">
        <v>30023800</v>
      </c>
      <c r="Q157" s="100">
        <v>12509916.666666666</v>
      </c>
      <c r="R157" s="100">
        <v>9442885.8000000007</v>
      </c>
      <c r="S157" s="100">
        <v>-3067030.8666666667</v>
      </c>
      <c r="T157" s="100">
        <v>-24.5167969410934</v>
      </c>
      <c r="U157" s="97" t="s">
        <v>2846</v>
      </c>
    </row>
    <row r="158" spans="1:21" ht="30" hidden="1" x14ac:dyDescent="0.25">
      <c r="A158" s="96">
        <v>43524</v>
      </c>
      <c r="B158" s="97" t="s">
        <v>2914</v>
      </c>
      <c r="C158" s="98">
        <v>4</v>
      </c>
      <c r="D158" s="97" t="s">
        <v>16</v>
      </c>
      <c r="E158" s="97" t="s">
        <v>2019</v>
      </c>
      <c r="F158" s="97" t="s">
        <v>471</v>
      </c>
      <c r="G158" s="97" t="s">
        <v>472</v>
      </c>
      <c r="H158" s="97" t="s">
        <v>2870</v>
      </c>
      <c r="I158" s="97" t="s">
        <v>2839</v>
      </c>
      <c r="J158" s="97" t="s">
        <v>2868</v>
      </c>
      <c r="K158" s="97" t="s">
        <v>2869</v>
      </c>
      <c r="L158" s="97" t="s">
        <v>2822</v>
      </c>
      <c r="M158" s="97" t="s">
        <v>2848</v>
      </c>
      <c r="N158" s="98">
        <v>5</v>
      </c>
      <c r="O158" s="100">
        <v>6063982.6699999999</v>
      </c>
      <c r="P158" s="100">
        <v>6538000</v>
      </c>
      <c r="Q158" s="100">
        <v>2724166.6666666665</v>
      </c>
      <c r="R158" s="100">
        <v>2532879</v>
      </c>
      <c r="S158" s="100">
        <v>-191287.66666666666</v>
      </c>
      <c r="T158" s="100">
        <v>-7.0218782502294284</v>
      </c>
      <c r="U158" s="97" t="s">
        <v>2846</v>
      </c>
    </row>
    <row r="159" spans="1:21" ht="30" hidden="1" x14ac:dyDescent="0.25">
      <c r="A159" s="96">
        <v>43524</v>
      </c>
      <c r="B159" s="97" t="s">
        <v>2914</v>
      </c>
      <c r="C159" s="98">
        <v>4</v>
      </c>
      <c r="D159" s="97" t="s">
        <v>16</v>
      </c>
      <c r="E159" s="97" t="s">
        <v>2019</v>
      </c>
      <c r="F159" s="97" t="s">
        <v>471</v>
      </c>
      <c r="G159" s="97" t="s">
        <v>472</v>
      </c>
      <c r="H159" s="97" t="s">
        <v>2870</v>
      </c>
      <c r="I159" s="97" t="s">
        <v>2839</v>
      </c>
      <c r="J159" s="97" t="s">
        <v>2868</v>
      </c>
      <c r="K159" s="97" t="s">
        <v>2869</v>
      </c>
      <c r="L159" s="97" t="s">
        <v>2823</v>
      </c>
      <c r="M159" s="97" t="s">
        <v>2824</v>
      </c>
      <c r="N159" s="98">
        <v>5</v>
      </c>
      <c r="O159" s="100">
        <v>12266732</v>
      </c>
      <c r="P159" s="100">
        <v>12273000</v>
      </c>
      <c r="Q159" s="100">
        <v>5113750</v>
      </c>
      <c r="R159" s="100">
        <v>4720166.25</v>
      </c>
      <c r="S159" s="100">
        <v>-393583.75</v>
      </c>
      <c r="T159" s="100">
        <v>-7.6965778538254703</v>
      </c>
      <c r="U159" s="97" t="s">
        <v>2846</v>
      </c>
    </row>
    <row r="160" spans="1:21" ht="45" hidden="1" x14ac:dyDescent="0.25">
      <c r="A160" s="96">
        <v>43524</v>
      </c>
      <c r="B160" s="97" t="s">
        <v>2914</v>
      </c>
      <c r="C160" s="98">
        <v>4</v>
      </c>
      <c r="D160" s="97" t="s">
        <v>16</v>
      </c>
      <c r="E160" s="97" t="s">
        <v>2019</v>
      </c>
      <c r="F160" s="97" t="s">
        <v>471</v>
      </c>
      <c r="G160" s="97" t="s">
        <v>472</v>
      </c>
      <c r="H160" s="97" t="s">
        <v>2870</v>
      </c>
      <c r="I160" s="97" t="s">
        <v>2839</v>
      </c>
      <c r="J160" s="97" t="s">
        <v>2868</v>
      </c>
      <c r="K160" s="97" t="s">
        <v>2869</v>
      </c>
      <c r="L160" s="97" t="s">
        <v>2825</v>
      </c>
      <c r="M160" s="97" t="s">
        <v>2826</v>
      </c>
      <c r="N160" s="98">
        <v>5</v>
      </c>
      <c r="O160" s="100">
        <v>2225289.06</v>
      </c>
      <c r="P160" s="100">
        <v>2445200</v>
      </c>
      <c r="Q160" s="100">
        <v>1018833.3333333334</v>
      </c>
      <c r="R160" s="100">
        <v>765110.5</v>
      </c>
      <c r="S160" s="100">
        <v>-253722.83333333337</v>
      </c>
      <c r="T160" s="100">
        <v>-24.903271716015052</v>
      </c>
      <c r="U160" s="97" t="s">
        <v>2846</v>
      </c>
    </row>
    <row r="161" spans="1:21" ht="30" hidden="1" x14ac:dyDescent="0.25">
      <c r="A161" s="96">
        <v>43524</v>
      </c>
      <c r="B161" s="97" t="s">
        <v>2914</v>
      </c>
      <c r="C161" s="98">
        <v>4</v>
      </c>
      <c r="D161" s="97" t="s">
        <v>16</v>
      </c>
      <c r="E161" s="97" t="s">
        <v>2019</v>
      </c>
      <c r="F161" s="97" t="s">
        <v>471</v>
      </c>
      <c r="G161" s="97" t="s">
        <v>472</v>
      </c>
      <c r="H161" s="97" t="s">
        <v>2870</v>
      </c>
      <c r="I161" s="97" t="s">
        <v>2839</v>
      </c>
      <c r="J161" s="97" t="s">
        <v>2868</v>
      </c>
      <c r="K161" s="97" t="s">
        <v>2869</v>
      </c>
      <c r="L161" s="97" t="s">
        <v>2827</v>
      </c>
      <c r="M161" s="97" t="s">
        <v>2828</v>
      </c>
      <c r="N161" s="98">
        <v>5</v>
      </c>
      <c r="O161" s="100">
        <v>3009943.33</v>
      </c>
      <c r="P161" s="100">
        <v>2953700</v>
      </c>
      <c r="Q161" s="100">
        <v>1230708.3333333335</v>
      </c>
      <c r="R161" s="100">
        <v>1068236.3900000001</v>
      </c>
      <c r="S161" s="100">
        <v>-162471.94333333333</v>
      </c>
      <c r="T161" s="100">
        <v>-13.201498594982564</v>
      </c>
      <c r="U161" s="97" t="s">
        <v>2846</v>
      </c>
    </row>
    <row r="162" spans="1:21" ht="45" hidden="1" x14ac:dyDescent="0.25">
      <c r="A162" s="96">
        <v>43524</v>
      </c>
      <c r="B162" s="97" t="s">
        <v>2914</v>
      </c>
      <c r="C162" s="98">
        <v>4</v>
      </c>
      <c r="D162" s="97" t="s">
        <v>16</v>
      </c>
      <c r="E162" s="97" t="s">
        <v>2019</v>
      </c>
      <c r="F162" s="97" t="s">
        <v>471</v>
      </c>
      <c r="G162" s="97" t="s">
        <v>472</v>
      </c>
      <c r="H162" s="97" t="s">
        <v>2870</v>
      </c>
      <c r="I162" s="97" t="s">
        <v>2839</v>
      </c>
      <c r="J162" s="97" t="s">
        <v>2868</v>
      </c>
      <c r="K162" s="97" t="s">
        <v>2869</v>
      </c>
      <c r="L162" s="97" t="s">
        <v>2829</v>
      </c>
      <c r="M162" s="97" t="s">
        <v>2830</v>
      </c>
      <c r="N162" s="98">
        <v>5</v>
      </c>
      <c r="O162" s="100">
        <v>2032684.51</v>
      </c>
      <c r="P162" s="100">
        <v>2023000</v>
      </c>
      <c r="Q162" s="100">
        <v>842916.66666666674</v>
      </c>
      <c r="R162" s="100">
        <v>795191.64</v>
      </c>
      <c r="S162" s="100">
        <v>-47725.026666666672</v>
      </c>
      <c r="T162" s="100">
        <v>-5.6618914483440435</v>
      </c>
      <c r="U162" s="97" t="s">
        <v>2846</v>
      </c>
    </row>
    <row r="163" spans="1:21" ht="30" hidden="1" x14ac:dyDescent="0.25">
      <c r="A163" s="96">
        <v>43524</v>
      </c>
      <c r="B163" s="97" t="s">
        <v>2914</v>
      </c>
      <c r="C163" s="98">
        <v>4</v>
      </c>
      <c r="D163" s="97" t="s">
        <v>16</v>
      </c>
      <c r="E163" s="97" t="s">
        <v>2019</v>
      </c>
      <c r="F163" s="97" t="s">
        <v>471</v>
      </c>
      <c r="G163" s="97" t="s">
        <v>472</v>
      </c>
      <c r="H163" s="97" t="s">
        <v>2870</v>
      </c>
      <c r="I163" s="97" t="s">
        <v>2839</v>
      </c>
      <c r="J163" s="97" t="s">
        <v>2868</v>
      </c>
      <c r="K163" s="97" t="s">
        <v>2869</v>
      </c>
      <c r="L163" s="97" t="s">
        <v>2831</v>
      </c>
      <c r="M163" s="97" t="s">
        <v>2832</v>
      </c>
      <c r="N163" s="98">
        <v>5</v>
      </c>
      <c r="O163" s="100">
        <v>2668405.4300000002</v>
      </c>
      <c r="P163" s="100">
        <v>2752350</v>
      </c>
      <c r="Q163" s="100">
        <v>1146812.5</v>
      </c>
      <c r="R163" s="100">
        <v>1174983.5399999998</v>
      </c>
      <c r="S163" s="100">
        <v>28171.040000000001</v>
      </c>
      <c r="T163" s="100">
        <v>2.456464330481225</v>
      </c>
      <c r="U163" s="97" t="s">
        <v>2847</v>
      </c>
    </row>
    <row r="164" spans="1:21" ht="60" hidden="1" x14ac:dyDescent="0.25">
      <c r="A164" s="96">
        <v>43524</v>
      </c>
      <c r="B164" s="97" t="s">
        <v>2914</v>
      </c>
      <c r="C164" s="98">
        <v>4</v>
      </c>
      <c r="D164" s="97" t="s">
        <v>16</v>
      </c>
      <c r="E164" s="97" t="s">
        <v>2019</v>
      </c>
      <c r="F164" s="97" t="s">
        <v>471</v>
      </c>
      <c r="G164" s="97" t="s">
        <v>472</v>
      </c>
      <c r="H164" s="97" t="s">
        <v>2870</v>
      </c>
      <c r="I164" s="97" t="s">
        <v>2839</v>
      </c>
      <c r="J164" s="97" t="s">
        <v>2868</v>
      </c>
      <c r="K164" s="97" t="s">
        <v>2869</v>
      </c>
      <c r="L164" s="97" t="s">
        <v>2833</v>
      </c>
      <c r="M164" s="97" t="s">
        <v>2834</v>
      </c>
      <c r="N164" s="98">
        <v>5</v>
      </c>
      <c r="O164" s="100">
        <v>1645763.92</v>
      </c>
      <c r="P164" s="100">
        <v>1779500</v>
      </c>
      <c r="Q164" s="100">
        <v>741458.33333333337</v>
      </c>
      <c r="R164" s="100">
        <v>748746.90999999992</v>
      </c>
      <c r="S164" s="100">
        <v>7288.5766666666677</v>
      </c>
      <c r="T164" s="100">
        <v>0.98300556336049461</v>
      </c>
      <c r="U164" s="97" t="s">
        <v>2847</v>
      </c>
    </row>
    <row r="165" spans="1:21" ht="60" hidden="1" x14ac:dyDescent="0.25">
      <c r="A165" s="96">
        <v>43524</v>
      </c>
      <c r="B165" s="97" t="s">
        <v>2914</v>
      </c>
      <c r="C165" s="98">
        <v>4</v>
      </c>
      <c r="D165" s="97" t="s">
        <v>16</v>
      </c>
      <c r="E165" s="97" t="s">
        <v>2019</v>
      </c>
      <c r="F165" s="97" t="s">
        <v>471</v>
      </c>
      <c r="G165" s="97" t="s">
        <v>472</v>
      </c>
      <c r="H165" s="97" t="s">
        <v>2870</v>
      </c>
      <c r="I165" s="97" t="s">
        <v>2839</v>
      </c>
      <c r="J165" s="97" t="s">
        <v>2868</v>
      </c>
      <c r="K165" s="97" t="s">
        <v>2869</v>
      </c>
      <c r="L165" s="97" t="s">
        <v>2835</v>
      </c>
      <c r="M165" s="97" t="s">
        <v>2836</v>
      </c>
      <c r="N165" s="98">
        <v>5</v>
      </c>
      <c r="O165" s="100">
        <v>6438.47</v>
      </c>
      <c r="P165" s="100">
        <v>300000</v>
      </c>
      <c r="Q165" s="100">
        <v>125000</v>
      </c>
      <c r="R165" s="100">
        <v>33359.5</v>
      </c>
      <c r="S165" s="100">
        <v>-91640.5</v>
      </c>
      <c r="T165" s="100">
        <v>-73.312399999999997</v>
      </c>
      <c r="U165" s="97" t="s">
        <v>2846</v>
      </c>
    </row>
    <row r="166" spans="1:21" ht="30" hidden="1" x14ac:dyDescent="0.25">
      <c r="A166" s="96">
        <v>43524</v>
      </c>
      <c r="B166" s="97" t="s">
        <v>2914</v>
      </c>
      <c r="C166" s="98">
        <v>4</v>
      </c>
      <c r="D166" s="97" t="s">
        <v>16</v>
      </c>
      <c r="E166" s="97" t="s">
        <v>2019</v>
      </c>
      <c r="F166" s="97" t="s">
        <v>471</v>
      </c>
      <c r="G166" s="97" t="s">
        <v>472</v>
      </c>
      <c r="H166" s="97" t="s">
        <v>2870</v>
      </c>
      <c r="I166" s="97" t="s">
        <v>2839</v>
      </c>
      <c r="J166" s="97" t="s">
        <v>2868</v>
      </c>
      <c r="K166" s="97" t="s">
        <v>2869</v>
      </c>
      <c r="L166" s="97" t="s">
        <v>2837</v>
      </c>
      <c r="M166" s="97" t="s">
        <v>2838</v>
      </c>
      <c r="N166" s="98">
        <v>5</v>
      </c>
      <c r="O166" s="100">
        <v>8102069</v>
      </c>
      <c r="P166" s="100">
        <v>10493960</v>
      </c>
      <c r="Q166" s="100">
        <v>4372483.333333333</v>
      </c>
      <c r="R166" s="100">
        <v>1928016</v>
      </c>
      <c r="S166" s="100">
        <v>-2444467.3333333335</v>
      </c>
      <c r="T166" s="100">
        <v>-55.905698134927142</v>
      </c>
      <c r="U166" s="97" t="s">
        <v>2846</v>
      </c>
    </row>
    <row r="167" spans="1:21" ht="60" hidden="1" x14ac:dyDescent="0.25">
      <c r="A167" s="96">
        <v>43524</v>
      </c>
      <c r="B167" s="97" t="s">
        <v>2914</v>
      </c>
      <c r="C167" s="98">
        <v>4</v>
      </c>
      <c r="D167" s="97" t="s">
        <v>16</v>
      </c>
      <c r="E167" s="97" t="s">
        <v>2019</v>
      </c>
      <c r="F167" s="97" t="s">
        <v>471</v>
      </c>
      <c r="G167" s="97" t="s">
        <v>472</v>
      </c>
      <c r="H167" s="97" t="s">
        <v>2871</v>
      </c>
      <c r="I167" s="97" t="s">
        <v>2872</v>
      </c>
      <c r="J167" s="97" t="s">
        <v>2870</v>
      </c>
      <c r="K167" s="97" t="s">
        <v>1944</v>
      </c>
      <c r="L167" s="97" t="s">
        <v>2873</v>
      </c>
      <c r="M167" s="97" t="s">
        <v>2874</v>
      </c>
      <c r="N167" s="98">
        <v>5</v>
      </c>
      <c r="O167" s="100">
        <v>798554.08</v>
      </c>
      <c r="P167" s="100">
        <v>0</v>
      </c>
      <c r="Q167" s="100">
        <v>0</v>
      </c>
      <c r="R167" s="100">
        <v>11424184.119999986</v>
      </c>
      <c r="S167" s="100">
        <v>11424184.119999999</v>
      </c>
      <c r="T167" s="101"/>
      <c r="U167" s="97" t="s">
        <v>2846</v>
      </c>
    </row>
    <row r="168" spans="1:21" ht="60" hidden="1" x14ac:dyDescent="0.25">
      <c r="A168" s="96">
        <v>43524</v>
      </c>
      <c r="B168" s="97" t="s">
        <v>2914</v>
      </c>
      <c r="C168" s="98">
        <v>4</v>
      </c>
      <c r="D168" s="97" t="s">
        <v>16</v>
      </c>
      <c r="E168" s="97" t="s">
        <v>2019</v>
      </c>
      <c r="F168" s="97" t="s">
        <v>471</v>
      </c>
      <c r="G168" s="97" t="s">
        <v>472</v>
      </c>
      <c r="H168" s="97" t="s">
        <v>2875</v>
      </c>
      <c r="I168" s="97" t="s">
        <v>2876</v>
      </c>
      <c r="J168" s="97" t="s">
        <v>2877</v>
      </c>
      <c r="K168" s="97" t="s">
        <v>1944</v>
      </c>
      <c r="L168" s="97" t="s">
        <v>2878</v>
      </c>
      <c r="M168" s="97" t="s">
        <v>2879</v>
      </c>
      <c r="N168" s="98">
        <v>5</v>
      </c>
      <c r="O168" s="100">
        <v>15452497.859999999</v>
      </c>
      <c r="P168" s="100">
        <v>0</v>
      </c>
      <c r="Q168" s="100">
        <v>0</v>
      </c>
      <c r="R168" s="100">
        <v>28273054.709999997</v>
      </c>
      <c r="S168" s="100">
        <v>28273054.710000001</v>
      </c>
      <c r="T168" s="101"/>
      <c r="U168" s="97" t="s">
        <v>2846</v>
      </c>
    </row>
    <row r="169" spans="1:21" ht="60" hidden="1" x14ac:dyDescent="0.25">
      <c r="A169" s="96">
        <v>43524</v>
      </c>
      <c r="B169" s="97" t="s">
        <v>2914</v>
      </c>
      <c r="C169" s="98">
        <v>4</v>
      </c>
      <c r="D169" s="97" t="s">
        <v>16</v>
      </c>
      <c r="E169" s="97" t="s">
        <v>2019</v>
      </c>
      <c r="F169" s="97" t="s">
        <v>471</v>
      </c>
      <c r="G169" s="97" t="s">
        <v>472</v>
      </c>
      <c r="H169" s="97" t="s">
        <v>2875</v>
      </c>
      <c r="I169" s="97" t="s">
        <v>2876</v>
      </c>
      <c r="J169" s="97" t="s">
        <v>2877</v>
      </c>
      <c r="K169" s="97" t="s">
        <v>1944</v>
      </c>
      <c r="L169" s="97" t="s">
        <v>2880</v>
      </c>
      <c r="M169" s="97" t="s">
        <v>2881</v>
      </c>
      <c r="N169" s="98">
        <v>5</v>
      </c>
      <c r="O169" s="100">
        <v>-28337276.789999999</v>
      </c>
      <c r="P169" s="100">
        <v>0</v>
      </c>
      <c r="Q169" s="100">
        <v>0</v>
      </c>
      <c r="R169" s="100">
        <v>-26616597.220000003</v>
      </c>
      <c r="S169" s="100">
        <v>-26616597.219999999</v>
      </c>
      <c r="T169" s="101"/>
      <c r="U169" s="97" t="s">
        <v>2846</v>
      </c>
    </row>
    <row r="170" spans="1:21" ht="30" hidden="1" x14ac:dyDescent="0.25">
      <c r="A170" s="96">
        <v>43524</v>
      </c>
      <c r="B170" s="97" t="s">
        <v>2914</v>
      </c>
      <c r="C170" s="98">
        <v>4</v>
      </c>
      <c r="D170" s="97" t="s">
        <v>16</v>
      </c>
      <c r="E170" s="97" t="s">
        <v>2019</v>
      </c>
      <c r="F170" s="97" t="s">
        <v>473</v>
      </c>
      <c r="G170" s="97" t="s">
        <v>474</v>
      </c>
      <c r="H170" s="97" t="s">
        <v>2868</v>
      </c>
      <c r="I170" s="97" t="s">
        <v>2811</v>
      </c>
      <c r="J170" s="97" t="s">
        <v>2868</v>
      </c>
      <c r="K170" s="97" t="s">
        <v>2869</v>
      </c>
      <c r="L170" s="97" t="s">
        <v>2790</v>
      </c>
      <c r="M170" s="97" t="s">
        <v>2791</v>
      </c>
      <c r="N170" s="98">
        <v>5</v>
      </c>
      <c r="O170" s="100">
        <v>39520937.149999999</v>
      </c>
      <c r="P170" s="100">
        <v>36895196.670000002</v>
      </c>
      <c r="Q170" s="100">
        <v>15372998.612500001</v>
      </c>
      <c r="R170" s="100">
        <v>25681617.18</v>
      </c>
      <c r="S170" s="100">
        <v>10308618.567500001</v>
      </c>
      <c r="T170" s="100">
        <v>67.056654510577516</v>
      </c>
      <c r="U170" s="97" t="s">
        <v>2846</v>
      </c>
    </row>
    <row r="171" spans="1:21" ht="30" hidden="1" x14ac:dyDescent="0.25">
      <c r="A171" s="96">
        <v>43524</v>
      </c>
      <c r="B171" s="97" t="s">
        <v>2914</v>
      </c>
      <c r="C171" s="98">
        <v>4</v>
      </c>
      <c r="D171" s="97" t="s">
        <v>16</v>
      </c>
      <c r="E171" s="97" t="s">
        <v>2019</v>
      </c>
      <c r="F171" s="97" t="s">
        <v>473</v>
      </c>
      <c r="G171" s="97" t="s">
        <v>474</v>
      </c>
      <c r="H171" s="97" t="s">
        <v>2868</v>
      </c>
      <c r="I171" s="97" t="s">
        <v>2811</v>
      </c>
      <c r="J171" s="97" t="s">
        <v>2868</v>
      </c>
      <c r="K171" s="97" t="s">
        <v>2869</v>
      </c>
      <c r="L171" s="97" t="s">
        <v>2792</v>
      </c>
      <c r="M171" s="97" t="s">
        <v>2793</v>
      </c>
      <c r="N171" s="98">
        <v>5</v>
      </c>
      <c r="O171" s="100">
        <v>164333.32999999999</v>
      </c>
      <c r="P171" s="100">
        <v>176216</v>
      </c>
      <c r="Q171" s="100">
        <v>73423.333333333343</v>
      </c>
      <c r="R171" s="100">
        <v>40600</v>
      </c>
      <c r="S171" s="100">
        <v>-32823.333333333336</v>
      </c>
      <c r="T171" s="100">
        <v>-44.704226630952917</v>
      </c>
      <c r="U171" s="97" t="s">
        <v>2847</v>
      </c>
    </row>
    <row r="172" spans="1:21" ht="45" hidden="1" x14ac:dyDescent="0.25">
      <c r="A172" s="96">
        <v>43524</v>
      </c>
      <c r="B172" s="97" t="s">
        <v>2914</v>
      </c>
      <c r="C172" s="98">
        <v>4</v>
      </c>
      <c r="D172" s="97" t="s">
        <v>16</v>
      </c>
      <c r="E172" s="97" t="s">
        <v>2019</v>
      </c>
      <c r="F172" s="97" t="s">
        <v>473</v>
      </c>
      <c r="G172" s="97" t="s">
        <v>474</v>
      </c>
      <c r="H172" s="97" t="s">
        <v>2868</v>
      </c>
      <c r="I172" s="97" t="s">
        <v>2811</v>
      </c>
      <c r="J172" s="97" t="s">
        <v>2868</v>
      </c>
      <c r="K172" s="97" t="s">
        <v>2869</v>
      </c>
      <c r="L172" s="97" t="s">
        <v>2794</v>
      </c>
      <c r="M172" s="97" t="s">
        <v>2795</v>
      </c>
      <c r="N172" s="98">
        <v>5</v>
      </c>
      <c r="O172" s="100">
        <v>73592</v>
      </c>
      <c r="P172" s="100">
        <v>104514</v>
      </c>
      <c r="Q172" s="100">
        <v>43547.5</v>
      </c>
      <c r="R172" s="100">
        <v>20982</v>
      </c>
      <c r="S172" s="100">
        <v>-22565.5</v>
      </c>
      <c r="T172" s="100">
        <v>-51.81812962856651</v>
      </c>
      <c r="U172" s="97" t="s">
        <v>2847</v>
      </c>
    </row>
    <row r="173" spans="1:21" ht="90" hidden="1" x14ac:dyDescent="0.25">
      <c r="A173" s="96">
        <v>43524</v>
      </c>
      <c r="B173" s="97" t="s">
        <v>2914</v>
      </c>
      <c r="C173" s="98">
        <v>4</v>
      </c>
      <c r="D173" s="97" t="s">
        <v>16</v>
      </c>
      <c r="E173" s="97" t="s">
        <v>2019</v>
      </c>
      <c r="F173" s="97" t="s">
        <v>473</v>
      </c>
      <c r="G173" s="97" t="s">
        <v>474</v>
      </c>
      <c r="H173" s="97" t="s">
        <v>2868</v>
      </c>
      <c r="I173" s="97" t="s">
        <v>2811</v>
      </c>
      <c r="J173" s="97" t="s">
        <v>2868</v>
      </c>
      <c r="K173" s="97" t="s">
        <v>2869</v>
      </c>
      <c r="L173" s="97" t="s">
        <v>2797</v>
      </c>
      <c r="M173" s="97" t="s">
        <v>2798</v>
      </c>
      <c r="N173" s="98">
        <v>5</v>
      </c>
      <c r="O173" s="100">
        <v>6316288.25</v>
      </c>
      <c r="P173" s="100">
        <v>6600699</v>
      </c>
      <c r="Q173" s="100">
        <v>2750291.25</v>
      </c>
      <c r="R173" s="100">
        <v>2516575.0200000005</v>
      </c>
      <c r="S173" s="100">
        <v>-233716.23</v>
      </c>
      <c r="T173" s="100">
        <v>-8.4978719981020188</v>
      </c>
      <c r="U173" s="97" t="s">
        <v>2847</v>
      </c>
    </row>
    <row r="174" spans="1:21" ht="45" hidden="1" x14ac:dyDescent="0.25">
      <c r="A174" s="96">
        <v>43524</v>
      </c>
      <c r="B174" s="97" t="s">
        <v>2914</v>
      </c>
      <c r="C174" s="98">
        <v>4</v>
      </c>
      <c r="D174" s="97" t="s">
        <v>16</v>
      </c>
      <c r="E174" s="97" t="s">
        <v>2019</v>
      </c>
      <c r="F174" s="97" t="s">
        <v>473</v>
      </c>
      <c r="G174" s="97" t="s">
        <v>474</v>
      </c>
      <c r="H174" s="97" t="s">
        <v>2868</v>
      </c>
      <c r="I174" s="97" t="s">
        <v>2811</v>
      </c>
      <c r="J174" s="97" t="s">
        <v>2868</v>
      </c>
      <c r="K174" s="97" t="s">
        <v>2869</v>
      </c>
      <c r="L174" s="97" t="s">
        <v>2799</v>
      </c>
      <c r="M174" s="97" t="s">
        <v>2800</v>
      </c>
      <c r="N174" s="98">
        <v>5</v>
      </c>
      <c r="O174" s="100">
        <v>1454929.09</v>
      </c>
      <c r="P174" s="100">
        <v>1390360</v>
      </c>
      <c r="Q174" s="100">
        <v>579316.66666666674</v>
      </c>
      <c r="R174" s="100">
        <v>640896.19999999995</v>
      </c>
      <c r="S174" s="100">
        <v>61579.533333333333</v>
      </c>
      <c r="T174" s="100">
        <v>10.629684398285336</v>
      </c>
      <c r="U174" s="97" t="s">
        <v>2846</v>
      </c>
    </row>
    <row r="175" spans="1:21" ht="45" hidden="1" x14ac:dyDescent="0.25">
      <c r="A175" s="96">
        <v>43524</v>
      </c>
      <c r="B175" s="97" t="s">
        <v>2914</v>
      </c>
      <c r="C175" s="98">
        <v>4</v>
      </c>
      <c r="D175" s="97" t="s">
        <v>16</v>
      </c>
      <c r="E175" s="97" t="s">
        <v>2019</v>
      </c>
      <c r="F175" s="97" t="s">
        <v>473</v>
      </c>
      <c r="G175" s="97" t="s">
        <v>474</v>
      </c>
      <c r="H175" s="97" t="s">
        <v>2868</v>
      </c>
      <c r="I175" s="97" t="s">
        <v>2811</v>
      </c>
      <c r="J175" s="97" t="s">
        <v>2868</v>
      </c>
      <c r="K175" s="97" t="s">
        <v>2869</v>
      </c>
      <c r="L175" s="97" t="s">
        <v>2801</v>
      </c>
      <c r="M175" s="97" t="s">
        <v>2802</v>
      </c>
      <c r="N175" s="98">
        <v>5</v>
      </c>
      <c r="O175" s="100">
        <v>60470.66</v>
      </c>
      <c r="P175" s="100">
        <v>57514</v>
      </c>
      <c r="Q175" s="100">
        <v>23964.166666666668</v>
      </c>
      <c r="R175" s="100">
        <v>20536</v>
      </c>
      <c r="S175" s="100">
        <v>-3428.1666666666665</v>
      </c>
      <c r="T175" s="100">
        <v>-14.305386514587752</v>
      </c>
      <c r="U175" s="97" t="s">
        <v>2847</v>
      </c>
    </row>
    <row r="176" spans="1:21" ht="60" hidden="1" x14ac:dyDescent="0.25">
      <c r="A176" s="96">
        <v>43524</v>
      </c>
      <c r="B176" s="97" t="s">
        <v>2914</v>
      </c>
      <c r="C176" s="98">
        <v>4</v>
      </c>
      <c r="D176" s="97" t="s">
        <v>16</v>
      </c>
      <c r="E176" s="97" t="s">
        <v>2019</v>
      </c>
      <c r="F176" s="97" t="s">
        <v>473</v>
      </c>
      <c r="G176" s="97" t="s">
        <v>474</v>
      </c>
      <c r="H176" s="97" t="s">
        <v>2868</v>
      </c>
      <c r="I176" s="97" t="s">
        <v>2811</v>
      </c>
      <c r="J176" s="97" t="s">
        <v>2868</v>
      </c>
      <c r="K176" s="97" t="s">
        <v>2869</v>
      </c>
      <c r="L176" s="97" t="s">
        <v>2803</v>
      </c>
      <c r="M176" s="97" t="s">
        <v>2804</v>
      </c>
      <c r="N176" s="98">
        <v>5</v>
      </c>
      <c r="O176" s="100">
        <v>3441678.66</v>
      </c>
      <c r="P176" s="100">
        <v>3858453</v>
      </c>
      <c r="Q176" s="100">
        <v>1607688.75</v>
      </c>
      <c r="R176" s="100">
        <v>1437081</v>
      </c>
      <c r="S176" s="100">
        <v>-170607.75</v>
      </c>
      <c r="T176" s="100">
        <v>-10.611988794472811</v>
      </c>
      <c r="U176" s="97" t="s">
        <v>2847</v>
      </c>
    </row>
    <row r="177" spans="1:21" ht="60" hidden="1" x14ac:dyDescent="0.25">
      <c r="A177" s="96">
        <v>43524</v>
      </c>
      <c r="B177" s="97" t="s">
        <v>2914</v>
      </c>
      <c r="C177" s="98">
        <v>4</v>
      </c>
      <c r="D177" s="97" t="s">
        <v>16</v>
      </c>
      <c r="E177" s="97" t="s">
        <v>2019</v>
      </c>
      <c r="F177" s="97" t="s">
        <v>473</v>
      </c>
      <c r="G177" s="97" t="s">
        <v>474</v>
      </c>
      <c r="H177" s="97" t="s">
        <v>2868</v>
      </c>
      <c r="I177" s="97" t="s">
        <v>2811</v>
      </c>
      <c r="J177" s="97" t="s">
        <v>2868</v>
      </c>
      <c r="K177" s="97" t="s">
        <v>2869</v>
      </c>
      <c r="L177" s="97" t="s">
        <v>2805</v>
      </c>
      <c r="M177" s="97" t="s">
        <v>2806</v>
      </c>
      <c r="N177" s="98">
        <v>5</v>
      </c>
      <c r="O177" s="100">
        <v>29703720</v>
      </c>
      <c r="P177" s="100">
        <v>31000000</v>
      </c>
      <c r="Q177" s="100">
        <v>12916666.666666668</v>
      </c>
      <c r="R177" s="100">
        <v>12478315</v>
      </c>
      <c r="S177" s="100">
        <v>-438351.66666666669</v>
      </c>
      <c r="T177" s="100">
        <v>-3.3936903225806452</v>
      </c>
      <c r="U177" s="97" t="s">
        <v>2847</v>
      </c>
    </row>
    <row r="178" spans="1:21" ht="30" hidden="1" x14ac:dyDescent="0.25">
      <c r="A178" s="96">
        <v>43524</v>
      </c>
      <c r="B178" s="97" t="s">
        <v>2914</v>
      </c>
      <c r="C178" s="98">
        <v>4</v>
      </c>
      <c r="D178" s="97" t="s">
        <v>16</v>
      </c>
      <c r="E178" s="97" t="s">
        <v>2019</v>
      </c>
      <c r="F178" s="97" t="s">
        <v>473</v>
      </c>
      <c r="G178" s="97" t="s">
        <v>474</v>
      </c>
      <c r="H178" s="97" t="s">
        <v>2868</v>
      </c>
      <c r="I178" s="97" t="s">
        <v>2811</v>
      </c>
      <c r="J178" s="97" t="s">
        <v>2868</v>
      </c>
      <c r="K178" s="97" t="s">
        <v>2869</v>
      </c>
      <c r="L178" s="97" t="s">
        <v>2807</v>
      </c>
      <c r="M178" s="97" t="s">
        <v>2808</v>
      </c>
      <c r="N178" s="98">
        <v>5</v>
      </c>
      <c r="O178" s="100">
        <v>7259474.1900000004</v>
      </c>
      <c r="P178" s="100">
        <v>7013280</v>
      </c>
      <c r="Q178" s="100">
        <v>2922200</v>
      </c>
      <c r="R178" s="100">
        <v>2331526.63</v>
      </c>
      <c r="S178" s="100">
        <v>-590673.37</v>
      </c>
      <c r="T178" s="100">
        <v>-20.213310861679556</v>
      </c>
      <c r="U178" s="97" t="s">
        <v>2847</v>
      </c>
    </row>
    <row r="179" spans="1:21" ht="30" hidden="1" x14ac:dyDescent="0.25">
      <c r="A179" s="96">
        <v>43524</v>
      </c>
      <c r="B179" s="97" t="s">
        <v>2914</v>
      </c>
      <c r="C179" s="98">
        <v>4</v>
      </c>
      <c r="D179" s="97" t="s">
        <v>16</v>
      </c>
      <c r="E179" s="97" t="s">
        <v>2019</v>
      </c>
      <c r="F179" s="97" t="s">
        <v>473</v>
      </c>
      <c r="G179" s="97" t="s">
        <v>474</v>
      </c>
      <c r="H179" s="97" t="s">
        <v>2868</v>
      </c>
      <c r="I179" s="97" t="s">
        <v>2811</v>
      </c>
      <c r="J179" s="97" t="s">
        <v>2868</v>
      </c>
      <c r="K179" s="97" t="s">
        <v>2869</v>
      </c>
      <c r="L179" s="97" t="s">
        <v>2809</v>
      </c>
      <c r="M179" s="97" t="s">
        <v>2810</v>
      </c>
      <c r="N179" s="98">
        <v>5</v>
      </c>
      <c r="O179" s="100">
        <v>1757959.32</v>
      </c>
      <c r="P179" s="100">
        <v>1771402.96</v>
      </c>
      <c r="Q179" s="100">
        <v>738084.56666666677</v>
      </c>
      <c r="R179" s="100">
        <v>1771402.96</v>
      </c>
      <c r="S179" s="100">
        <v>1033318.3933333334</v>
      </c>
      <c r="T179" s="100">
        <v>140</v>
      </c>
      <c r="U179" s="97" t="s">
        <v>2846</v>
      </c>
    </row>
    <row r="180" spans="1:21" ht="45" hidden="1" x14ac:dyDescent="0.25">
      <c r="A180" s="96">
        <v>43524</v>
      </c>
      <c r="B180" s="97" t="s">
        <v>2914</v>
      </c>
      <c r="C180" s="98">
        <v>4</v>
      </c>
      <c r="D180" s="97" t="s">
        <v>16</v>
      </c>
      <c r="E180" s="97" t="s">
        <v>2019</v>
      </c>
      <c r="F180" s="97" t="s">
        <v>473</v>
      </c>
      <c r="G180" s="97" t="s">
        <v>474</v>
      </c>
      <c r="H180" s="97" t="s">
        <v>2868</v>
      </c>
      <c r="I180" s="97" t="s">
        <v>2811</v>
      </c>
      <c r="J180" s="97" t="s">
        <v>2868</v>
      </c>
      <c r="K180" s="97" t="s">
        <v>2869</v>
      </c>
      <c r="L180" s="97" t="s">
        <v>2897</v>
      </c>
      <c r="M180" s="97" t="s">
        <v>2796</v>
      </c>
      <c r="N180" s="98">
        <v>5</v>
      </c>
      <c r="O180" s="100">
        <v>988370.43</v>
      </c>
      <c r="P180" s="100">
        <v>1065270.3400000001</v>
      </c>
      <c r="Q180" s="100">
        <v>443862.64166666672</v>
      </c>
      <c r="R180" s="100">
        <v>574581.29</v>
      </c>
      <c r="S180" s="100">
        <v>130718.64833333335</v>
      </c>
      <c r="T180" s="100">
        <v>29.450247906085508</v>
      </c>
      <c r="U180" s="97" t="s">
        <v>2846</v>
      </c>
    </row>
    <row r="181" spans="1:21" ht="30" hidden="1" x14ac:dyDescent="0.25">
      <c r="A181" s="96">
        <v>43524</v>
      </c>
      <c r="B181" s="97" t="s">
        <v>2914</v>
      </c>
      <c r="C181" s="98">
        <v>4</v>
      </c>
      <c r="D181" s="97" t="s">
        <v>16</v>
      </c>
      <c r="E181" s="97" t="s">
        <v>2019</v>
      </c>
      <c r="F181" s="97" t="s">
        <v>473</v>
      </c>
      <c r="G181" s="97" t="s">
        <v>474</v>
      </c>
      <c r="H181" s="97" t="s">
        <v>2870</v>
      </c>
      <c r="I181" s="97" t="s">
        <v>2839</v>
      </c>
      <c r="J181" s="97" t="s">
        <v>2868</v>
      </c>
      <c r="K181" s="97" t="s">
        <v>2869</v>
      </c>
      <c r="L181" s="97" t="s">
        <v>2812</v>
      </c>
      <c r="M181" s="97" t="s">
        <v>2813</v>
      </c>
      <c r="N181" s="98">
        <v>5</v>
      </c>
      <c r="O181" s="100">
        <v>7547490.5899999999</v>
      </c>
      <c r="P181" s="100">
        <v>8512940</v>
      </c>
      <c r="Q181" s="100">
        <v>3547058.3333333335</v>
      </c>
      <c r="R181" s="100">
        <v>3102322.51</v>
      </c>
      <c r="S181" s="100">
        <v>-444735.82333333336</v>
      </c>
      <c r="T181" s="100">
        <v>-12.538159272824666</v>
      </c>
      <c r="U181" s="97" t="s">
        <v>2846</v>
      </c>
    </row>
    <row r="182" spans="1:21" ht="75" hidden="1" x14ac:dyDescent="0.25">
      <c r="A182" s="96">
        <v>43524</v>
      </c>
      <c r="B182" s="97" t="s">
        <v>2914</v>
      </c>
      <c r="C182" s="98">
        <v>4</v>
      </c>
      <c r="D182" s="97" t="s">
        <v>16</v>
      </c>
      <c r="E182" s="97" t="s">
        <v>2019</v>
      </c>
      <c r="F182" s="97" t="s">
        <v>473</v>
      </c>
      <c r="G182" s="97" t="s">
        <v>474</v>
      </c>
      <c r="H182" s="97" t="s">
        <v>2870</v>
      </c>
      <c r="I182" s="97" t="s">
        <v>2839</v>
      </c>
      <c r="J182" s="97" t="s">
        <v>2868</v>
      </c>
      <c r="K182" s="97" t="s">
        <v>2869</v>
      </c>
      <c r="L182" s="97" t="s">
        <v>2814</v>
      </c>
      <c r="M182" s="97" t="s">
        <v>2815</v>
      </c>
      <c r="N182" s="98">
        <v>5</v>
      </c>
      <c r="O182" s="100">
        <v>1138922.43</v>
      </c>
      <c r="P182" s="100">
        <v>1403330.46</v>
      </c>
      <c r="Q182" s="100">
        <v>584721.02500000002</v>
      </c>
      <c r="R182" s="100">
        <v>544381.53</v>
      </c>
      <c r="S182" s="100">
        <v>-40339.495000000003</v>
      </c>
      <c r="T182" s="100">
        <v>-6.8989301351016072</v>
      </c>
      <c r="U182" s="97" t="s">
        <v>2846</v>
      </c>
    </row>
    <row r="183" spans="1:21" ht="45" hidden="1" x14ac:dyDescent="0.25">
      <c r="A183" s="96">
        <v>43524</v>
      </c>
      <c r="B183" s="97" t="s">
        <v>2914</v>
      </c>
      <c r="C183" s="98">
        <v>4</v>
      </c>
      <c r="D183" s="97" t="s">
        <v>16</v>
      </c>
      <c r="E183" s="97" t="s">
        <v>2019</v>
      </c>
      <c r="F183" s="97" t="s">
        <v>473</v>
      </c>
      <c r="G183" s="97" t="s">
        <v>474</v>
      </c>
      <c r="H183" s="97" t="s">
        <v>2870</v>
      </c>
      <c r="I183" s="97" t="s">
        <v>2839</v>
      </c>
      <c r="J183" s="97" t="s">
        <v>2868</v>
      </c>
      <c r="K183" s="97" t="s">
        <v>2869</v>
      </c>
      <c r="L183" s="97" t="s">
        <v>2816</v>
      </c>
      <c r="M183" s="97" t="s">
        <v>2817</v>
      </c>
      <c r="N183" s="98">
        <v>5</v>
      </c>
      <c r="O183" s="100">
        <v>192137.4</v>
      </c>
      <c r="P183" s="100">
        <v>385844</v>
      </c>
      <c r="Q183" s="100">
        <v>160768.33333333334</v>
      </c>
      <c r="R183" s="100">
        <v>151206.29999999999</v>
      </c>
      <c r="S183" s="100">
        <v>-9562.0333333333347</v>
      </c>
      <c r="T183" s="100">
        <v>-5.9477094369745291</v>
      </c>
      <c r="U183" s="97" t="s">
        <v>2846</v>
      </c>
    </row>
    <row r="184" spans="1:21" ht="75" hidden="1" x14ac:dyDescent="0.25">
      <c r="A184" s="96">
        <v>43524</v>
      </c>
      <c r="B184" s="97" t="s">
        <v>2914</v>
      </c>
      <c r="C184" s="98">
        <v>4</v>
      </c>
      <c r="D184" s="97" t="s">
        <v>16</v>
      </c>
      <c r="E184" s="97" t="s">
        <v>2019</v>
      </c>
      <c r="F184" s="97" t="s">
        <v>473</v>
      </c>
      <c r="G184" s="97" t="s">
        <v>474</v>
      </c>
      <c r="H184" s="97" t="s">
        <v>2870</v>
      </c>
      <c r="I184" s="97" t="s">
        <v>2839</v>
      </c>
      <c r="J184" s="97" t="s">
        <v>2868</v>
      </c>
      <c r="K184" s="97" t="s">
        <v>2869</v>
      </c>
      <c r="L184" s="97" t="s">
        <v>2818</v>
      </c>
      <c r="M184" s="97" t="s">
        <v>2819</v>
      </c>
      <c r="N184" s="98">
        <v>5</v>
      </c>
      <c r="O184" s="100">
        <v>4202838.6900000004</v>
      </c>
      <c r="P184" s="100">
        <v>3821123</v>
      </c>
      <c r="Q184" s="100">
        <v>1592134.5833333335</v>
      </c>
      <c r="R184" s="100">
        <v>1470215.25</v>
      </c>
      <c r="S184" s="100">
        <v>-121919.33333333333</v>
      </c>
      <c r="T184" s="100">
        <v>-7.6576022284548291</v>
      </c>
      <c r="U184" s="97" t="s">
        <v>2846</v>
      </c>
    </row>
    <row r="185" spans="1:21" ht="60" hidden="1" x14ac:dyDescent="0.25">
      <c r="A185" s="96">
        <v>43524</v>
      </c>
      <c r="B185" s="97" t="s">
        <v>2914</v>
      </c>
      <c r="C185" s="98">
        <v>4</v>
      </c>
      <c r="D185" s="97" t="s">
        <v>16</v>
      </c>
      <c r="E185" s="97" t="s">
        <v>2019</v>
      </c>
      <c r="F185" s="97" t="s">
        <v>473</v>
      </c>
      <c r="G185" s="97" t="s">
        <v>474</v>
      </c>
      <c r="H185" s="97" t="s">
        <v>2870</v>
      </c>
      <c r="I185" s="97" t="s">
        <v>2839</v>
      </c>
      <c r="J185" s="97" t="s">
        <v>2868</v>
      </c>
      <c r="K185" s="97" t="s">
        <v>2869</v>
      </c>
      <c r="L185" s="97" t="s">
        <v>2820</v>
      </c>
      <c r="M185" s="97" t="s">
        <v>2821</v>
      </c>
      <c r="N185" s="98">
        <v>5</v>
      </c>
      <c r="O185" s="100">
        <v>29703720</v>
      </c>
      <c r="P185" s="100">
        <v>30155460</v>
      </c>
      <c r="Q185" s="100">
        <v>12564775</v>
      </c>
      <c r="R185" s="100">
        <v>12478315</v>
      </c>
      <c r="S185" s="100">
        <v>-86460</v>
      </c>
      <c r="T185" s="100">
        <v>-0.68811419225573089</v>
      </c>
      <c r="U185" s="97" t="s">
        <v>2846</v>
      </c>
    </row>
    <row r="186" spans="1:21" ht="30" hidden="1" x14ac:dyDescent="0.25">
      <c r="A186" s="96">
        <v>43524</v>
      </c>
      <c r="B186" s="97" t="s">
        <v>2914</v>
      </c>
      <c r="C186" s="98">
        <v>4</v>
      </c>
      <c r="D186" s="97" t="s">
        <v>16</v>
      </c>
      <c r="E186" s="97" t="s">
        <v>2019</v>
      </c>
      <c r="F186" s="97" t="s">
        <v>473</v>
      </c>
      <c r="G186" s="97" t="s">
        <v>474</v>
      </c>
      <c r="H186" s="97" t="s">
        <v>2870</v>
      </c>
      <c r="I186" s="97" t="s">
        <v>2839</v>
      </c>
      <c r="J186" s="97" t="s">
        <v>2868</v>
      </c>
      <c r="K186" s="97" t="s">
        <v>2869</v>
      </c>
      <c r="L186" s="97" t="s">
        <v>2822</v>
      </c>
      <c r="M186" s="97" t="s">
        <v>2848</v>
      </c>
      <c r="N186" s="98">
        <v>5</v>
      </c>
      <c r="O186" s="100">
        <v>5129536.5199999996</v>
      </c>
      <c r="P186" s="100">
        <v>5315664</v>
      </c>
      <c r="Q186" s="100">
        <v>2214860</v>
      </c>
      <c r="R186" s="100">
        <v>2072055.6099999999</v>
      </c>
      <c r="S186" s="100">
        <v>-142804.39000000001</v>
      </c>
      <c r="T186" s="100">
        <v>-6.4475583106832941</v>
      </c>
      <c r="U186" s="97" t="s">
        <v>2846</v>
      </c>
    </row>
    <row r="187" spans="1:21" ht="30" hidden="1" x14ac:dyDescent="0.25">
      <c r="A187" s="96">
        <v>43524</v>
      </c>
      <c r="B187" s="97" t="s">
        <v>2914</v>
      </c>
      <c r="C187" s="98">
        <v>4</v>
      </c>
      <c r="D187" s="97" t="s">
        <v>16</v>
      </c>
      <c r="E187" s="97" t="s">
        <v>2019</v>
      </c>
      <c r="F187" s="97" t="s">
        <v>473</v>
      </c>
      <c r="G187" s="97" t="s">
        <v>474</v>
      </c>
      <c r="H187" s="97" t="s">
        <v>2870</v>
      </c>
      <c r="I187" s="97" t="s">
        <v>2839</v>
      </c>
      <c r="J187" s="97" t="s">
        <v>2868</v>
      </c>
      <c r="K187" s="97" t="s">
        <v>2869</v>
      </c>
      <c r="L187" s="97" t="s">
        <v>2823</v>
      </c>
      <c r="M187" s="97" t="s">
        <v>2824</v>
      </c>
      <c r="N187" s="98">
        <v>5</v>
      </c>
      <c r="O187" s="100">
        <v>10763256</v>
      </c>
      <c r="P187" s="100">
        <v>10743509</v>
      </c>
      <c r="Q187" s="100">
        <v>4476462.083333334</v>
      </c>
      <c r="R187" s="100">
        <v>4558098</v>
      </c>
      <c r="S187" s="100">
        <v>81635.916666666672</v>
      </c>
      <c r="T187" s="100">
        <v>1.8236704599958915</v>
      </c>
      <c r="U187" s="97" t="s">
        <v>2847</v>
      </c>
    </row>
    <row r="188" spans="1:21" ht="45" hidden="1" x14ac:dyDescent="0.25">
      <c r="A188" s="96">
        <v>43524</v>
      </c>
      <c r="B188" s="97" t="s">
        <v>2914</v>
      </c>
      <c r="C188" s="98">
        <v>4</v>
      </c>
      <c r="D188" s="97" t="s">
        <v>16</v>
      </c>
      <c r="E188" s="97" t="s">
        <v>2019</v>
      </c>
      <c r="F188" s="97" t="s">
        <v>473</v>
      </c>
      <c r="G188" s="97" t="s">
        <v>474</v>
      </c>
      <c r="H188" s="97" t="s">
        <v>2870</v>
      </c>
      <c r="I188" s="97" t="s">
        <v>2839</v>
      </c>
      <c r="J188" s="97" t="s">
        <v>2868</v>
      </c>
      <c r="K188" s="97" t="s">
        <v>2869</v>
      </c>
      <c r="L188" s="97" t="s">
        <v>2825</v>
      </c>
      <c r="M188" s="97" t="s">
        <v>2826</v>
      </c>
      <c r="N188" s="98">
        <v>5</v>
      </c>
      <c r="O188" s="100">
        <v>1546794.4</v>
      </c>
      <c r="P188" s="100">
        <v>1696542.6</v>
      </c>
      <c r="Q188" s="100">
        <v>706892.75</v>
      </c>
      <c r="R188" s="100">
        <v>717137.5</v>
      </c>
      <c r="S188" s="100">
        <v>10244.75</v>
      </c>
      <c r="T188" s="100">
        <v>1.4492651112916353</v>
      </c>
      <c r="U188" s="97" t="s">
        <v>2847</v>
      </c>
    </row>
    <row r="189" spans="1:21" ht="30" hidden="1" x14ac:dyDescent="0.25">
      <c r="A189" s="96">
        <v>43524</v>
      </c>
      <c r="B189" s="97" t="s">
        <v>2914</v>
      </c>
      <c r="C189" s="98">
        <v>4</v>
      </c>
      <c r="D189" s="97" t="s">
        <v>16</v>
      </c>
      <c r="E189" s="97" t="s">
        <v>2019</v>
      </c>
      <c r="F189" s="97" t="s">
        <v>473</v>
      </c>
      <c r="G189" s="97" t="s">
        <v>474</v>
      </c>
      <c r="H189" s="97" t="s">
        <v>2870</v>
      </c>
      <c r="I189" s="97" t="s">
        <v>2839</v>
      </c>
      <c r="J189" s="97" t="s">
        <v>2868</v>
      </c>
      <c r="K189" s="97" t="s">
        <v>2869</v>
      </c>
      <c r="L189" s="97" t="s">
        <v>2827</v>
      </c>
      <c r="M189" s="97" t="s">
        <v>2828</v>
      </c>
      <c r="N189" s="98">
        <v>5</v>
      </c>
      <c r="O189" s="100">
        <v>4829026.4400000004</v>
      </c>
      <c r="P189" s="100">
        <v>4913950</v>
      </c>
      <c r="Q189" s="100">
        <v>2047479.1666666667</v>
      </c>
      <c r="R189" s="100">
        <v>2046233.48</v>
      </c>
      <c r="S189" s="100">
        <v>-1245.6866666666667</v>
      </c>
      <c r="T189" s="100">
        <v>-6.0840016687186478E-2</v>
      </c>
      <c r="U189" s="97" t="s">
        <v>2846</v>
      </c>
    </row>
    <row r="190" spans="1:21" ht="45" hidden="1" x14ac:dyDescent="0.25">
      <c r="A190" s="96">
        <v>43524</v>
      </c>
      <c r="B190" s="97" t="s">
        <v>2914</v>
      </c>
      <c r="C190" s="98">
        <v>4</v>
      </c>
      <c r="D190" s="97" t="s">
        <v>16</v>
      </c>
      <c r="E190" s="97" t="s">
        <v>2019</v>
      </c>
      <c r="F190" s="97" t="s">
        <v>473</v>
      </c>
      <c r="G190" s="97" t="s">
        <v>474</v>
      </c>
      <c r="H190" s="97" t="s">
        <v>2870</v>
      </c>
      <c r="I190" s="97" t="s">
        <v>2839</v>
      </c>
      <c r="J190" s="97" t="s">
        <v>2868</v>
      </c>
      <c r="K190" s="97" t="s">
        <v>2869</v>
      </c>
      <c r="L190" s="97" t="s">
        <v>2829</v>
      </c>
      <c r="M190" s="97" t="s">
        <v>2830</v>
      </c>
      <c r="N190" s="98">
        <v>5</v>
      </c>
      <c r="O190" s="100">
        <v>2142059.2999999998</v>
      </c>
      <c r="P190" s="100">
        <v>2187165</v>
      </c>
      <c r="Q190" s="100">
        <v>911318.75</v>
      </c>
      <c r="R190" s="100">
        <v>900978.45</v>
      </c>
      <c r="S190" s="100">
        <v>-10340.299999999999</v>
      </c>
      <c r="T190" s="100">
        <v>-1.1346523924806771</v>
      </c>
      <c r="U190" s="97" t="s">
        <v>2846</v>
      </c>
    </row>
    <row r="191" spans="1:21" ht="30" hidden="1" x14ac:dyDescent="0.25">
      <c r="A191" s="96">
        <v>43524</v>
      </c>
      <c r="B191" s="97" t="s">
        <v>2914</v>
      </c>
      <c r="C191" s="98">
        <v>4</v>
      </c>
      <c r="D191" s="97" t="s">
        <v>16</v>
      </c>
      <c r="E191" s="97" t="s">
        <v>2019</v>
      </c>
      <c r="F191" s="97" t="s">
        <v>473</v>
      </c>
      <c r="G191" s="97" t="s">
        <v>474</v>
      </c>
      <c r="H191" s="97" t="s">
        <v>2870</v>
      </c>
      <c r="I191" s="97" t="s">
        <v>2839</v>
      </c>
      <c r="J191" s="97" t="s">
        <v>2868</v>
      </c>
      <c r="K191" s="97" t="s">
        <v>2869</v>
      </c>
      <c r="L191" s="97" t="s">
        <v>2831</v>
      </c>
      <c r="M191" s="97" t="s">
        <v>2832</v>
      </c>
      <c r="N191" s="98">
        <v>5</v>
      </c>
      <c r="O191" s="100">
        <v>2117698.7200000002</v>
      </c>
      <c r="P191" s="100">
        <v>2325409</v>
      </c>
      <c r="Q191" s="100">
        <v>968920.41666666674</v>
      </c>
      <c r="R191" s="100">
        <v>838970.43</v>
      </c>
      <c r="S191" s="100">
        <v>-129949.98666666666</v>
      </c>
      <c r="T191" s="100">
        <v>-13.411832843168664</v>
      </c>
      <c r="U191" s="97" t="s">
        <v>2846</v>
      </c>
    </row>
    <row r="192" spans="1:21" ht="60" hidden="1" x14ac:dyDescent="0.25">
      <c r="A192" s="96">
        <v>43524</v>
      </c>
      <c r="B192" s="97" t="s">
        <v>2914</v>
      </c>
      <c r="C192" s="98">
        <v>4</v>
      </c>
      <c r="D192" s="97" t="s">
        <v>16</v>
      </c>
      <c r="E192" s="97" t="s">
        <v>2019</v>
      </c>
      <c r="F192" s="97" t="s">
        <v>473</v>
      </c>
      <c r="G192" s="97" t="s">
        <v>474</v>
      </c>
      <c r="H192" s="97" t="s">
        <v>2870</v>
      </c>
      <c r="I192" s="97" t="s">
        <v>2839</v>
      </c>
      <c r="J192" s="97" t="s">
        <v>2868</v>
      </c>
      <c r="K192" s="97" t="s">
        <v>2869</v>
      </c>
      <c r="L192" s="97" t="s">
        <v>2833</v>
      </c>
      <c r="M192" s="97" t="s">
        <v>2834</v>
      </c>
      <c r="N192" s="98">
        <v>5</v>
      </c>
      <c r="O192" s="100">
        <v>5284476.2300000004</v>
      </c>
      <c r="P192" s="100">
        <v>5596721.0499999998</v>
      </c>
      <c r="Q192" s="100">
        <v>2331967.1041666665</v>
      </c>
      <c r="R192" s="100">
        <v>2291377.2000000002</v>
      </c>
      <c r="S192" s="100">
        <v>-40589.904166666667</v>
      </c>
      <c r="T192" s="100">
        <v>-1.7405864814363048</v>
      </c>
      <c r="U192" s="97" t="s">
        <v>2846</v>
      </c>
    </row>
    <row r="193" spans="1:21" ht="60" hidden="1" x14ac:dyDescent="0.25">
      <c r="A193" s="96">
        <v>43524</v>
      </c>
      <c r="B193" s="97" t="s">
        <v>2914</v>
      </c>
      <c r="C193" s="98">
        <v>4</v>
      </c>
      <c r="D193" s="97" t="s">
        <v>16</v>
      </c>
      <c r="E193" s="97" t="s">
        <v>2019</v>
      </c>
      <c r="F193" s="97" t="s">
        <v>473</v>
      </c>
      <c r="G193" s="97" t="s">
        <v>474</v>
      </c>
      <c r="H193" s="97" t="s">
        <v>2870</v>
      </c>
      <c r="I193" s="97" t="s">
        <v>2839</v>
      </c>
      <c r="J193" s="97" t="s">
        <v>2868</v>
      </c>
      <c r="K193" s="97" t="s">
        <v>2869</v>
      </c>
      <c r="L193" s="97" t="s">
        <v>2835</v>
      </c>
      <c r="M193" s="97" t="s">
        <v>2836</v>
      </c>
      <c r="N193" s="98">
        <v>5</v>
      </c>
      <c r="O193" s="100">
        <v>44814.67</v>
      </c>
      <c r="P193" s="100">
        <v>47000</v>
      </c>
      <c r="Q193" s="100">
        <v>19583.333333333332</v>
      </c>
      <c r="R193" s="100">
        <v>17956.900000000001</v>
      </c>
      <c r="S193" s="100">
        <v>-1626.4333333333332</v>
      </c>
      <c r="T193" s="100">
        <v>-8.305191489361702</v>
      </c>
      <c r="U193" s="97" t="s">
        <v>2846</v>
      </c>
    </row>
    <row r="194" spans="1:21" ht="30" hidden="1" x14ac:dyDescent="0.25">
      <c r="A194" s="96">
        <v>43524</v>
      </c>
      <c r="B194" s="97" t="s">
        <v>2914</v>
      </c>
      <c r="C194" s="98">
        <v>4</v>
      </c>
      <c r="D194" s="97" t="s">
        <v>16</v>
      </c>
      <c r="E194" s="97" t="s">
        <v>2019</v>
      </c>
      <c r="F194" s="97" t="s">
        <v>473</v>
      </c>
      <c r="G194" s="97" t="s">
        <v>474</v>
      </c>
      <c r="H194" s="97" t="s">
        <v>2870</v>
      </c>
      <c r="I194" s="97" t="s">
        <v>2839</v>
      </c>
      <c r="J194" s="97" t="s">
        <v>2868</v>
      </c>
      <c r="K194" s="97" t="s">
        <v>2869</v>
      </c>
      <c r="L194" s="97" t="s">
        <v>2837</v>
      </c>
      <c r="M194" s="97" t="s">
        <v>2838</v>
      </c>
      <c r="N194" s="98">
        <v>5</v>
      </c>
      <c r="O194" s="100">
        <v>11807902.33</v>
      </c>
      <c r="P194" s="100">
        <v>12019860.32</v>
      </c>
      <c r="Q194" s="100">
        <v>5008275.1333333338</v>
      </c>
      <c r="R194" s="100">
        <v>3998544.4</v>
      </c>
      <c r="S194" s="100">
        <v>-1009730.7333333334</v>
      </c>
      <c r="T194" s="100">
        <v>-20.161247264810143</v>
      </c>
      <c r="U194" s="97" t="s">
        <v>2846</v>
      </c>
    </row>
    <row r="195" spans="1:21" ht="60" hidden="1" x14ac:dyDescent="0.25">
      <c r="A195" s="96">
        <v>43524</v>
      </c>
      <c r="B195" s="97" t="s">
        <v>2914</v>
      </c>
      <c r="C195" s="98">
        <v>4</v>
      </c>
      <c r="D195" s="97" t="s">
        <v>16</v>
      </c>
      <c r="E195" s="97" t="s">
        <v>2019</v>
      </c>
      <c r="F195" s="97" t="s">
        <v>473</v>
      </c>
      <c r="G195" s="97" t="s">
        <v>474</v>
      </c>
      <c r="H195" s="97" t="s">
        <v>2871</v>
      </c>
      <c r="I195" s="97" t="s">
        <v>2872</v>
      </c>
      <c r="J195" s="97" t="s">
        <v>2870</v>
      </c>
      <c r="K195" s="97" t="s">
        <v>1944</v>
      </c>
      <c r="L195" s="97" t="s">
        <v>2873</v>
      </c>
      <c r="M195" s="97" t="s">
        <v>2874</v>
      </c>
      <c r="N195" s="98">
        <v>5</v>
      </c>
      <c r="O195" s="100">
        <v>6277109.6500000004</v>
      </c>
      <c r="P195" s="100">
        <v>0</v>
      </c>
      <c r="Q195" s="100">
        <v>0</v>
      </c>
      <c r="R195" s="100">
        <v>14524820.34999999</v>
      </c>
      <c r="S195" s="100">
        <v>14524820.35</v>
      </c>
      <c r="T195" s="101"/>
      <c r="U195" s="97" t="s">
        <v>2846</v>
      </c>
    </row>
    <row r="196" spans="1:21" ht="60" hidden="1" x14ac:dyDescent="0.25">
      <c r="A196" s="96">
        <v>43524</v>
      </c>
      <c r="B196" s="97" t="s">
        <v>2914</v>
      </c>
      <c r="C196" s="98">
        <v>4</v>
      </c>
      <c r="D196" s="97" t="s">
        <v>16</v>
      </c>
      <c r="E196" s="97" t="s">
        <v>2019</v>
      </c>
      <c r="F196" s="97" t="s">
        <v>473</v>
      </c>
      <c r="G196" s="97" t="s">
        <v>474</v>
      </c>
      <c r="H196" s="97" t="s">
        <v>2875</v>
      </c>
      <c r="I196" s="97" t="s">
        <v>2876</v>
      </c>
      <c r="J196" s="97" t="s">
        <v>2877</v>
      </c>
      <c r="K196" s="97" t="s">
        <v>1944</v>
      </c>
      <c r="L196" s="97" t="s">
        <v>2878</v>
      </c>
      <c r="M196" s="97" t="s">
        <v>2879</v>
      </c>
      <c r="N196" s="98">
        <v>5</v>
      </c>
      <c r="O196" s="100">
        <v>21204884.41</v>
      </c>
      <c r="P196" s="100">
        <v>0</v>
      </c>
      <c r="Q196" s="100">
        <v>0</v>
      </c>
      <c r="R196" s="100">
        <v>38181633.339999996</v>
      </c>
      <c r="S196" s="100">
        <v>38181633.340000004</v>
      </c>
      <c r="T196" s="101"/>
      <c r="U196" s="97" t="s">
        <v>2846</v>
      </c>
    </row>
    <row r="197" spans="1:21" ht="60" hidden="1" x14ac:dyDescent="0.25">
      <c r="A197" s="96">
        <v>43524</v>
      </c>
      <c r="B197" s="97" t="s">
        <v>2914</v>
      </c>
      <c r="C197" s="98">
        <v>4</v>
      </c>
      <c r="D197" s="97" t="s">
        <v>16</v>
      </c>
      <c r="E197" s="97" t="s">
        <v>2019</v>
      </c>
      <c r="F197" s="97" t="s">
        <v>473</v>
      </c>
      <c r="G197" s="97" t="s">
        <v>474</v>
      </c>
      <c r="H197" s="97" t="s">
        <v>2875</v>
      </c>
      <c r="I197" s="97" t="s">
        <v>2876</v>
      </c>
      <c r="J197" s="97" t="s">
        <v>2877</v>
      </c>
      <c r="K197" s="97" t="s">
        <v>1944</v>
      </c>
      <c r="L197" s="97" t="s">
        <v>2880</v>
      </c>
      <c r="M197" s="97" t="s">
        <v>2881</v>
      </c>
      <c r="N197" s="98">
        <v>5</v>
      </c>
      <c r="O197" s="100">
        <v>-22039625.600000001</v>
      </c>
      <c r="P197" s="100">
        <v>0</v>
      </c>
      <c r="Q197" s="100">
        <v>0</v>
      </c>
      <c r="R197" s="100">
        <v>-31505212.940000001</v>
      </c>
      <c r="S197" s="100">
        <v>-31505212.940000001</v>
      </c>
      <c r="T197" s="101"/>
      <c r="U197" s="97" t="s">
        <v>2846</v>
      </c>
    </row>
    <row r="198" spans="1:21" ht="30" hidden="1" x14ac:dyDescent="0.25">
      <c r="A198" s="96">
        <v>43524</v>
      </c>
      <c r="B198" s="97" t="s">
        <v>2914</v>
      </c>
      <c r="C198" s="98">
        <v>4</v>
      </c>
      <c r="D198" s="97" t="s">
        <v>16</v>
      </c>
      <c r="E198" s="97" t="s">
        <v>2019</v>
      </c>
      <c r="F198" s="97" t="s">
        <v>475</v>
      </c>
      <c r="G198" s="97" t="s">
        <v>476</v>
      </c>
      <c r="H198" s="97" t="s">
        <v>2868</v>
      </c>
      <c r="I198" s="97" t="s">
        <v>2811</v>
      </c>
      <c r="J198" s="97" t="s">
        <v>2868</v>
      </c>
      <c r="K198" s="97" t="s">
        <v>2869</v>
      </c>
      <c r="L198" s="97" t="s">
        <v>2790</v>
      </c>
      <c r="M198" s="97" t="s">
        <v>2791</v>
      </c>
      <c r="N198" s="98">
        <v>5</v>
      </c>
      <c r="O198" s="100">
        <v>34296161.289999999</v>
      </c>
      <c r="P198" s="100">
        <v>31000000</v>
      </c>
      <c r="Q198" s="100">
        <v>12916666.666666668</v>
      </c>
      <c r="R198" s="100">
        <v>24817028.509999998</v>
      </c>
      <c r="S198" s="100">
        <v>11900361.843333332</v>
      </c>
      <c r="T198" s="100">
        <v>92.131833625806451</v>
      </c>
      <c r="U198" s="97" t="s">
        <v>2846</v>
      </c>
    </row>
    <row r="199" spans="1:21" ht="30" hidden="1" x14ac:dyDescent="0.25">
      <c r="A199" s="96">
        <v>43524</v>
      </c>
      <c r="B199" s="97" t="s">
        <v>2914</v>
      </c>
      <c r="C199" s="98">
        <v>4</v>
      </c>
      <c r="D199" s="97" t="s">
        <v>16</v>
      </c>
      <c r="E199" s="97" t="s">
        <v>2019</v>
      </c>
      <c r="F199" s="97" t="s">
        <v>475</v>
      </c>
      <c r="G199" s="97" t="s">
        <v>476</v>
      </c>
      <c r="H199" s="97" t="s">
        <v>2868</v>
      </c>
      <c r="I199" s="97" t="s">
        <v>2811</v>
      </c>
      <c r="J199" s="97" t="s">
        <v>2868</v>
      </c>
      <c r="K199" s="97" t="s">
        <v>2869</v>
      </c>
      <c r="L199" s="97" t="s">
        <v>2792</v>
      </c>
      <c r="M199" s="97" t="s">
        <v>2793</v>
      </c>
      <c r="N199" s="98">
        <v>5</v>
      </c>
      <c r="O199" s="100">
        <v>177733.33</v>
      </c>
      <c r="P199" s="100">
        <v>180000</v>
      </c>
      <c r="Q199" s="100">
        <v>75000</v>
      </c>
      <c r="R199" s="100">
        <v>23150</v>
      </c>
      <c r="S199" s="100">
        <v>-51850</v>
      </c>
      <c r="T199" s="100">
        <v>-69.13333333333334</v>
      </c>
      <c r="U199" s="97" t="s">
        <v>2847</v>
      </c>
    </row>
    <row r="200" spans="1:21" ht="45" hidden="1" x14ac:dyDescent="0.25">
      <c r="A200" s="96">
        <v>43524</v>
      </c>
      <c r="B200" s="97" t="s">
        <v>2914</v>
      </c>
      <c r="C200" s="98">
        <v>4</v>
      </c>
      <c r="D200" s="97" t="s">
        <v>16</v>
      </c>
      <c r="E200" s="97" t="s">
        <v>2019</v>
      </c>
      <c r="F200" s="97" t="s">
        <v>475</v>
      </c>
      <c r="G200" s="97" t="s">
        <v>476</v>
      </c>
      <c r="H200" s="97" t="s">
        <v>2868</v>
      </c>
      <c r="I200" s="97" t="s">
        <v>2811</v>
      </c>
      <c r="J200" s="97" t="s">
        <v>2868</v>
      </c>
      <c r="K200" s="97" t="s">
        <v>2869</v>
      </c>
      <c r="L200" s="97" t="s">
        <v>2794</v>
      </c>
      <c r="M200" s="97" t="s">
        <v>2795</v>
      </c>
      <c r="N200" s="98">
        <v>5</v>
      </c>
      <c r="O200" s="100">
        <v>312058.67</v>
      </c>
      <c r="P200" s="100">
        <v>300000</v>
      </c>
      <c r="Q200" s="100">
        <v>125000</v>
      </c>
      <c r="R200" s="100">
        <v>153731</v>
      </c>
      <c r="S200" s="100">
        <v>28731</v>
      </c>
      <c r="T200" s="100">
        <v>22.9848</v>
      </c>
      <c r="U200" s="97" t="s">
        <v>2846</v>
      </c>
    </row>
    <row r="201" spans="1:21" ht="90" hidden="1" x14ac:dyDescent="0.25">
      <c r="A201" s="96">
        <v>43524</v>
      </c>
      <c r="B201" s="97" t="s">
        <v>2914</v>
      </c>
      <c r="C201" s="98">
        <v>4</v>
      </c>
      <c r="D201" s="97" t="s">
        <v>16</v>
      </c>
      <c r="E201" s="97" t="s">
        <v>2019</v>
      </c>
      <c r="F201" s="97" t="s">
        <v>475</v>
      </c>
      <c r="G201" s="97" t="s">
        <v>476</v>
      </c>
      <c r="H201" s="97" t="s">
        <v>2868</v>
      </c>
      <c r="I201" s="97" t="s">
        <v>2811</v>
      </c>
      <c r="J201" s="97" t="s">
        <v>2868</v>
      </c>
      <c r="K201" s="97" t="s">
        <v>2869</v>
      </c>
      <c r="L201" s="97" t="s">
        <v>2797</v>
      </c>
      <c r="M201" s="97" t="s">
        <v>2798</v>
      </c>
      <c r="N201" s="98">
        <v>5</v>
      </c>
      <c r="O201" s="100">
        <v>5777597.4400000004</v>
      </c>
      <c r="P201" s="100">
        <v>5500000</v>
      </c>
      <c r="Q201" s="100">
        <v>2291666.6666666665</v>
      </c>
      <c r="R201" s="100">
        <v>2709754.19</v>
      </c>
      <c r="S201" s="100">
        <v>418087.52333333337</v>
      </c>
      <c r="T201" s="100">
        <v>18.243819200000001</v>
      </c>
      <c r="U201" s="97" t="s">
        <v>2846</v>
      </c>
    </row>
    <row r="202" spans="1:21" ht="45" hidden="1" x14ac:dyDescent="0.25">
      <c r="A202" s="96">
        <v>43524</v>
      </c>
      <c r="B202" s="97" t="s">
        <v>2914</v>
      </c>
      <c r="C202" s="98">
        <v>4</v>
      </c>
      <c r="D202" s="97" t="s">
        <v>16</v>
      </c>
      <c r="E202" s="97" t="s">
        <v>2019</v>
      </c>
      <c r="F202" s="97" t="s">
        <v>475</v>
      </c>
      <c r="G202" s="97" t="s">
        <v>476</v>
      </c>
      <c r="H202" s="97" t="s">
        <v>2868</v>
      </c>
      <c r="I202" s="97" t="s">
        <v>2811</v>
      </c>
      <c r="J202" s="97" t="s">
        <v>2868</v>
      </c>
      <c r="K202" s="97" t="s">
        <v>2869</v>
      </c>
      <c r="L202" s="97" t="s">
        <v>2799</v>
      </c>
      <c r="M202" s="97" t="s">
        <v>2800</v>
      </c>
      <c r="N202" s="98">
        <v>5</v>
      </c>
      <c r="O202" s="100">
        <v>3999460.83</v>
      </c>
      <c r="P202" s="100">
        <v>2000000</v>
      </c>
      <c r="Q202" s="100">
        <v>833333.33333333337</v>
      </c>
      <c r="R202" s="100">
        <v>1566392.98</v>
      </c>
      <c r="S202" s="100">
        <v>733059.64666666661</v>
      </c>
      <c r="T202" s="100">
        <v>87.967157599999993</v>
      </c>
      <c r="U202" s="97" t="s">
        <v>2846</v>
      </c>
    </row>
    <row r="203" spans="1:21" ht="45" hidden="1" x14ac:dyDescent="0.25">
      <c r="A203" s="96">
        <v>43524</v>
      </c>
      <c r="B203" s="97" t="s">
        <v>2914</v>
      </c>
      <c r="C203" s="98">
        <v>4</v>
      </c>
      <c r="D203" s="97" t="s">
        <v>16</v>
      </c>
      <c r="E203" s="97" t="s">
        <v>2019</v>
      </c>
      <c r="F203" s="97" t="s">
        <v>475</v>
      </c>
      <c r="G203" s="97" t="s">
        <v>476</v>
      </c>
      <c r="H203" s="97" t="s">
        <v>2868</v>
      </c>
      <c r="I203" s="97" t="s">
        <v>2811</v>
      </c>
      <c r="J203" s="97" t="s">
        <v>2868</v>
      </c>
      <c r="K203" s="97" t="s">
        <v>2869</v>
      </c>
      <c r="L203" s="97" t="s">
        <v>2801</v>
      </c>
      <c r="M203" s="97" t="s">
        <v>2802</v>
      </c>
      <c r="N203" s="98">
        <v>5</v>
      </c>
      <c r="O203" s="100">
        <v>121149.64</v>
      </c>
      <c r="P203" s="100">
        <v>70000</v>
      </c>
      <c r="Q203" s="100">
        <v>29166.666666666668</v>
      </c>
      <c r="R203" s="100">
        <v>12028</v>
      </c>
      <c r="S203" s="100">
        <v>-17138.666666666668</v>
      </c>
      <c r="T203" s="100">
        <v>-58.761142857142858</v>
      </c>
      <c r="U203" s="97" t="s">
        <v>2847</v>
      </c>
    </row>
    <row r="204" spans="1:21" ht="60" hidden="1" x14ac:dyDescent="0.25">
      <c r="A204" s="96">
        <v>43524</v>
      </c>
      <c r="B204" s="97" t="s">
        <v>2914</v>
      </c>
      <c r="C204" s="98">
        <v>4</v>
      </c>
      <c r="D204" s="97" t="s">
        <v>16</v>
      </c>
      <c r="E204" s="97" t="s">
        <v>2019</v>
      </c>
      <c r="F204" s="97" t="s">
        <v>475</v>
      </c>
      <c r="G204" s="97" t="s">
        <v>476</v>
      </c>
      <c r="H204" s="97" t="s">
        <v>2868</v>
      </c>
      <c r="I204" s="97" t="s">
        <v>2811</v>
      </c>
      <c r="J204" s="97" t="s">
        <v>2868</v>
      </c>
      <c r="K204" s="97" t="s">
        <v>2869</v>
      </c>
      <c r="L204" s="97" t="s">
        <v>2803</v>
      </c>
      <c r="M204" s="97" t="s">
        <v>2804</v>
      </c>
      <c r="N204" s="98">
        <v>5</v>
      </c>
      <c r="O204" s="100">
        <v>7468061.9500000002</v>
      </c>
      <c r="P204" s="100">
        <v>7000000</v>
      </c>
      <c r="Q204" s="100">
        <v>2916666.666666667</v>
      </c>
      <c r="R204" s="100">
        <v>2705935</v>
      </c>
      <c r="S204" s="100">
        <v>-210731.66666666666</v>
      </c>
      <c r="T204" s="100">
        <v>-7.2250857142857141</v>
      </c>
      <c r="U204" s="97" t="s">
        <v>2847</v>
      </c>
    </row>
    <row r="205" spans="1:21" ht="60" hidden="1" x14ac:dyDescent="0.25">
      <c r="A205" s="96">
        <v>43524</v>
      </c>
      <c r="B205" s="97" t="s">
        <v>2914</v>
      </c>
      <c r="C205" s="98">
        <v>4</v>
      </c>
      <c r="D205" s="97" t="s">
        <v>16</v>
      </c>
      <c r="E205" s="97" t="s">
        <v>2019</v>
      </c>
      <c r="F205" s="97" t="s">
        <v>475</v>
      </c>
      <c r="G205" s="97" t="s">
        <v>476</v>
      </c>
      <c r="H205" s="97" t="s">
        <v>2868</v>
      </c>
      <c r="I205" s="97" t="s">
        <v>2811</v>
      </c>
      <c r="J205" s="97" t="s">
        <v>2868</v>
      </c>
      <c r="K205" s="97" t="s">
        <v>2869</v>
      </c>
      <c r="L205" s="97" t="s">
        <v>2805</v>
      </c>
      <c r="M205" s="97" t="s">
        <v>2806</v>
      </c>
      <c r="N205" s="98">
        <v>5</v>
      </c>
      <c r="O205" s="100">
        <v>28897314.670000002</v>
      </c>
      <c r="P205" s="100">
        <v>31500000</v>
      </c>
      <c r="Q205" s="100">
        <v>13125000</v>
      </c>
      <c r="R205" s="100">
        <v>11715372</v>
      </c>
      <c r="S205" s="100">
        <v>-1409628</v>
      </c>
      <c r="T205" s="100">
        <v>-10.740022857142858</v>
      </c>
      <c r="U205" s="97" t="s">
        <v>2847</v>
      </c>
    </row>
    <row r="206" spans="1:21" ht="30" hidden="1" x14ac:dyDescent="0.25">
      <c r="A206" s="96">
        <v>43524</v>
      </c>
      <c r="B206" s="97" t="s">
        <v>2914</v>
      </c>
      <c r="C206" s="98">
        <v>4</v>
      </c>
      <c r="D206" s="97" t="s">
        <v>16</v>
      </c>
      <c r="E206" s="97" t="s">
        <v>2019</v>
      </c>
      <c r="F206" s="97" t="s">
        <v>475</v>
      </c>
      <c r="G206" s="97" t="s">
        <v>476</v>
      </c>
      <c r="H206" s="97" t="s">
        <v>2868</v>
      </c>
      <c r="I206" s="97" t="s">
        <v>2811</v>
      </c>
      <c r="J206" s="97" t="s">
        <v>2868</v>
      </c>
      <c r="K206" s="97" t="s">
        <v>2869</v>
      </c>
      <c r="L206" s="97" t="s">
        <v>2807</v>
      </c>
      <c r="M206" s="97" t="s">
        <v>2808</v>
      </c>
      <c r="N206" s="98">
        <v>5</v>
      </c>
      <c r="O206" s="100">
        <v>7091492.71</v>
      </c>
      <c r="P206" s="100">
        <v>5000000</v>
      </c>
      <c r="Q206" s="100">
        <v>2083333.3333333333</v>
      </c>
      <c r="R206" s="100">
        <v>1884957.06</v>
      </c>
      <c r="S206" s="100">
        <v>-198376.27333333335</v>
      </c>
      <c r="T206" s="100">
        <v>-9.52206112</v>
      </c>
      <c r="U206" s="97" t="s">
        <v>2847</v>
      </c>
    </row>
    <row r="207" spans="1:21" ht="30" hidden="1" x14ac:dyDescent="0.25">
      <c r="A207" s="96">
        <v>43524</v>
      </c>
      <c r="B207" s="97" t="s">
        <v>2914</v>
      </c>
      <c r="C207" s="98">
        <v>4</v>
      </c>
      <c r="D207" s="97" t="s">
        <v>16</v>
      </c>
      <c r="E207" s="97" t="s">
        <v>2019</v>
      </c>
      <c r="F207" s="97" t="s">
        <v>475</v>
      </c>
      <c r="G207" s="97" t="s">
        <v>476</v>
      </c>
      <c r="H207" s="97" t="s">
        <v>2868</v>
      </c>
      <c r="I207" s="97" t="s">
        <v>2811</v>
      </c>
      <c r="J207" s="97" t="s">
        <v>2868</v>
      </c>
      <c r="K207" s="97" t="s">
        <v>2869</v>
      </c>
      <c r="L207" s="97" t="s">
        <v>2809</v>
      </c>
      <c r="M207" s="97" t="s">
        <v>2810</v>
      </c>
      <c r="N207" s="98">
        <v>5</v>
      </c>
      <c r="O207" s="100">
        <v>2449918.81</v>
      </c>
      <c r="P207" s="100">
        <v>800000</v>
      </c>
      <c r="Q207" s="100">
        <v>333333.33333333337</v>
      </c>
      <c r="R207" s="100">
        <v>746740.87</v>
      </c>
      <c r="S207" s="100">
        <v>413407.53666666668</v>
      </c>
      <c r="T207" s="100">
        <v>124.022261</v>
      </c>
      <c r="U207" s="97" t="s">
        <v>2846</v>
      </c>
    </row>
    <row r="208" spans="1:21" ht="45" hidden="1" x14ac:dyDescent="0.25">
      <c r="A208" s="96">
        <v>43524</v>
      </c>
      <c r="B208" s="97" t="s">
        <v>2914</v>
      </c>
      <c r="C208" s="98">
        <v>4</v>
      </c>
      <c r="D208" s="97" t="s">
        <v>16</v>
      </c>
      <c r="E208" s="97" t="s">
        <v>2019</v>
      </c>
      <c r="F208" s="97" t="s">
        <v>475</v>
      </c>
      <c r="G208" s="97" t="s">
        <v>476</v>
      </c>
      <c r="H208" s="97" t="s">
        <v>2868</v>
      </c>
      <c r="I208" s="97" t="s">
        <v>2811</v>
      </c>
      <c r="J208" s="97" t="s">
        <v>2868</v>
      </c>
      <c r="K208" s="97" t="s">
        <v>2869</v>
      </c>
      <c r="L208" s="97" t="s">
        <v>2897</v>
      </c>
      <c r="M208" s="97" t="s">
        <v>2796</v>
      </c>
      <c r="N208" s="98">
        <v>5</v>
      </c>
      <c r="O208" s="100">
        <v>707860.75</v>
      </c>
      <c r="P208" s="100">
        <v>700000</v>
      </c>
      <c r="Q208" s="100">
        <v>291666.66666666669</v>
      </c>
      <c r="R208" s="100">
        <v>258935.75</v>
      </c>
      <c r="S208" s="100">
        <v>-32730.916666666668</v>
      </c>
      <c r="T208" s="100">
        <v>-11.22202857142857</v>
      </c>
      <c r="U208" s="97" t="s">
        <v>2847</v>
      </c>
    </row>
    <row r="209" spans="1:21" ht="30" hidden="1" x14ac:dyDescent="0.25">
      <c r="A209" s="96">
        <v>43524</v>
      </c>
      <c r="B209" s="97" t="s">
        <v>2914</v>
      </c>
      <c r="C209" s="98">
        <v>4</v>
      </c>
      <c r="D209" s="97" t="s">
        <v>16</v>
      </c>
      <c r="E209" s="97" t="s">
        <v>2019</v>
      </c>
      <c r="F209" s="97" t="s">
        <v>475</v>
      </c>
      <c r="G209" s="97" t="s">
        <v>476</v>
      </c>
      <c r="H209" s="97" t="s">
        <v>2870</v>
      </c>
      <c r="I209" s="97" t="s">
        <v>2839</v>
      </c>
      <c r="J209" s="97" t="s">
        <v>2868</v>
      </c>
      <c r="K209" s="97" t="s">
        <v>2869</v>
      </c>
      <c r="L209" s="97" t="s">
        <v>2812</v>
      </c>
      <c r="M209" s="97" t="s">
        <v>2813</v>
      </c>
      <c r="N209" s="98">
        <v>5</v>
      </c>
      <c r="O209" s="100">
        <v>7146316.8099999996</v>
      </c>
      <c r="P209" s="100">
        <v>9000000</v>
      </c>
      <c r="Q209" s="100">
        <v>3750000</v>
      </c>
      <c r="R209" s="100">
        <v>3022277.73</v>
      </c>
      <c r="S209" s="100">
        <v>-727722.27</v>
      </c>
      <c r="T209" s="100">
        <v>-19.405927200000001</v>
      </c>
      <c r="U209" s="97" t="s">
        <v>2846</v>
      </c>
    </row>
    <row r="210" spans="1:21" ht="75" hidden="1" x14ac:dyDescent="0.25">
      <c r="A210" s="96">
        <v>43524</v>
      </c>
      <c r="B210" s="97" t="s">
        <v>2914</v>
      </c>
      <c r="C210" s="98">
        <v>4</v>
      </c>
      <c r="D210" s="97" t="s">
        <v>16</v>
      </c>
      <c r="E210" s="97" t="s">
        <v>2019</v>
      </c>
      <c r="F210" s="97" t="s">
        <v>475</v>
      </c>
      <c r="G210" s="97" t="s">
        <v>476</v>
      </c>
      <c r="H210" s="97" t="s">
        <v>2870</v>
      </c>
      <c r="I210" s="97" t="s">
        <v>2839</v>
      </c>
      <c r="J210" s="97" t="s">
        <v>2868</v>
      </c>
      <c r="K210" s="97" t="s">
        <v>2869</v>
      </c>
      <c r="L210" s="97" t="s">
        <v>2814</v>
      </c>
      <c r="M210" s="97" t="s">
        <v>2815</v>
      </c>
      <c r="N210" s="98">
        <v>5</v>
      </c>
      <c r="O210" s="100">
        <v>1310703.77</v>
      </c>
      <c r="P210" s="100">
        <v>1400000</v>
      </c>
      <c r="Q210" s="100">
        <v>583333.33333333337</v>
      </c>
      <c r="R210" s="100">
        <v>524485.37</v>
      </c>
      <c r="S210" s="100">
        <v>-58847.96333333334</v>
      </c>
      <c r="T210" s="100">
        <v>-10.088222285714284</v>
      </c>
      <c r="U210" s="97" t="s">
        <v>2846</v>
      </c>
    </row>
    <row r="211" spans="1:21" ht="45" hidden="1" x14ac:dyDescent="0.25">
      <c r="A211" s="96">
        <v>43524</v>
      </c>
      <c r="B211" s="97" t="s">
        <v>2914</v>
      </c>
      <c r="C211" s="98">
        <v>4</v>
      </c>
      <c r="D211" s="97" t="s">
        <v>16</v>
      </c>
      <c r="E211" s="97" t="s">
        <v>2019</v>
      </c>
      <c r="F211" s="97" t="s">
        <v>475</v>
      </c>
      <c r="G211" s="97" t="s">
        <v>476</v>
      </c>
      <c r="H211" s="97" t="s">
        <v>2870</v>
      </c>
      <c r="I211" s="97" t="s">
        <v>2839</v>
      </c>
      <c r="J211" s="97" t="s">
        <v>2868</v>
      </c>
      <c r="K211" s="97" t="s">
        <v>2869</v>
      </c>
      <c r="L211" s="97" t="s">
        <v>2816</v>
      </c>
      <c r="M211" s="97" t="s">
        <v>2817</v>
      </c>
      <c r="N211" s="98">
        <v>5</v>
      </c>
      <c r="O211" s="100">
        <v>127188.93</v>
      </c>
      <c r="P211" s="100">
        <v>200000</v>
      </c>
      <c r="Q211" s="100">
        <v>83333.333333333343</v>
      </c>
      <c r="R211" s="100">
        <v>81742.44</v>
      </c>
      <c r="S211" s="100">
        <v>-1590.8933333333334</v>
      </c>
      <c r="T211" s="100">
        <v>-1.9090720000000001</v>
      </c>
      <c r="U211" s="97" t="s">
        <v>2846</v>
      </c>
    </row>
    <row r="212" spans="1:21" ht="75" hidden="1" x14ac:dyDescent="0.25">
      <c r="A212" s="96">
        <v>43524</v>
      </c>
      <c r="B212" s="97" t="s">
        <v>2914</v>
      </c>
      <c r="C212" s="98">
        <v>4</v>
      </c>
      <c r="D212" s="97" t="s">
        <v>16</v>
      </c>
      <c r="E212" s="97" t="s">
        <v>2019</v>
      </c>
      <c r="F212" s="97" t="s">
        <v>475</v>
      </c>
      <c r="G212" s="97" t="s">
        <v>476</v>
      </c>
      <c r="H212" s="97" t="s">
        <v>2870</v>
      </c>
      <c r="I212" s="97" t="s">
        <v>2839</v>
      </c>
      <c r="J212" s="97" t="s">
        <v>2868</v>
      </c>
      <c r="K212" s="97" t="s">
        <v>2869</v>
      </c>
      <c r="L212" s="97" t="s">
        <v>2818</v>
      </c>
      <c r="M212" s="97" t="s">
        <v>2819</v>
      </c>
      <c r="N212" s="98">
        <v>5</v>
      </c>
      <c r="O212" s="100">
        <v>2890018.61</v>
      </c>
      <c r="P212" s="100">
        <v>2500000</v>
      </c>
      <c r="Q212" s="100">
        <v>1041666.6666666666</v>
      </c>
      <c r="R212" s="100">
        <v>1021666.38</v>
      </c>
      <c r="S212" s="100">
        <v>-20000.286666666667</v>
      </c>
      <c r="T212" s="100">
        <v>-1.9200275200000001</v>
      </c>
      <c r="U212" s="97" t="s">
        <v>2846</v>
      </c>
    </row>
    <row r="213" spans="1:21" ht="60" hidden="1" x14ac:dyDescent="0.25">
      <c r="A213" s="96">
        <v>43524</v>
      </c>
      <c r="B213" s="97" t="s">
        <v>2914</v>
      </c>
      <c r="C213" s="98">
        <v>4</v>
      </c>
      <c r="D213" s="97" t="s">
        <v>16</v>
      </c>
      <c r="E213" s="97" t="s">
        <v>2019</v>
      </c>
      <c r="F213" s="97" t="s">
        <v>475</v>
      </c>
      <c r="G213" s="97" t="s">
        <v>476</v>
      </c>
      <c r="H213" s="97" t="s">
        <v>2870</v>
      </c>
      <c r="I213" s="97" t="s">
        <v>2839</v>
      </c>
      <c r="J213" s="97" t="s">
        <v>2868</v>
      </c>
      <c r="K213" s="97" t="s">
        <v>2869</v>
      </c>
      <c r="L213" s="97" t="s">
        <v>2820</v>
      </c>
      <c r="M213" s="97" t="s">
        <v>2821</v>
      </c>
      <c r="N213" s="98">
        <v>5</v>
      </c>
      <c r="O213" s="100">
        <v>28897314.66</v>
      </c>
      <c r="P213" s="100">
        <v>32500000</v>
      </c>
      <c r="Q213" s="100">
        <v>13541666.666666668</v>
      </c>
      <c r="R213" s="100">
        <v>11771372</v>
      </c>
      <c r="S213" s="100">
        <v>-1770294.6666666667</v>
      </c>
      <c r="T213" s="100">
        <v>-13.07294523076923</v>
      </c>
      <c r="U213" s="97" t="s">
        <v>2846</v>
      </c>
    </row>
    <row r="214" spans="1:21" ht="30" hidden="1" x14ac:dyDescent="0.25">
      <c r="A214" s="96">
        <v>43524</v>
      </c>
      <c r="B214" s="97" t="s">
        <v>2914</v>
      </c>
      <c r="C214" s="98">
        <v>4</v>
      </c>
      <c r="D214" s="97" t="s">
        <v>16</v>
      </c>
      <c r="E214" s="97" t="s">
        <v>2019</v>
      </c>
      <c r="F214" s="97" t="s">
        <v>475</v>
      </c>
      <c r="G214" s="97" t="s">
        <v>476</v>
      </c>
      <c r="H214" s="97" t="s">
        <v>2870</v>
      </c>
      <c r="I214" s="97" t="s">
        <v>2839</v>
      </c>
      <c r="J214" s="97" t="s">
        <v>2868</v>
      </c>
      <c r="K214" s="97" t="s">
        <v>2869</v>
      </c>
      <c r="L214" s="97" t="s">
        <v>2822</v>
      </c>
      <c r="M214" s="97" t="s">
        <v>2848</v>
      </c>
      <c r="N214" s="98">
        <v>5</v>
      </c>
      <c r="O214" s="100">
        <v>7097526.6699999999</v>
      </c>
      <c r="P214" s="100">
        <v>7500000</v>
      </c>
      <c r="Q214" s="100">
        <v>3125000</v>
      </c>
      <c r="R214" s="100">
        <v>3033492</v>
      </c>
      <c r="S214" s="100">
        <v>-91508</v>
      </c>
      <c r="T214" s="100">
        <v>-2.9282560000000002</v>
      </c>
      <c r="U214" s="97" t="s">
        <v>2846</v>
      </c>
    </row>
    <row r="215" spans="1:21" ht="30" hidden="1" x14ac:dyDescent="0.25">
      <c r="A215" s="96">
        <v>43524</v>
      </c>
      <c r="B215" s="97" t="s">
        <v>2914</v>
      </c>
      <c r="C215" s="98">
        <v>4</v>
      </c>
      <c r="D215" s="97" t="s">
        <v>16</v>
      </c>
      <c r="E215" s="97" t="s">
        <v>2019</v>
      </c>
      <c r="F215" s="97" t="s">
        <v>475</v>
      </c>
      <c r="G215" s="97" t="s">
        <v>476</v>
      </c>
      <c r="H215" s="97" t="s">
        <v>2870</v>
      </c>
      <c r="I215" s="97" t="s">
        <v>2839</v>
      </c>
      <c r="J215" s="97" t="s">
        <v>2868</v>
      </c>
      <c r="K215" s="97" t="s">
        <v>2869</v>
      </c>
      <c r="L215" s="97" t="s">
        <v>2823</v>
      </c>
      <c r="M215" s="97" t="s">
        <v>2824</v>
      </c>
      <c r="N215" s="98">
        <v>5</v>
      </c>
      <c r="O215" s="100">
        <v>12572214.449999999</v>
      </c>
      <c r="P215" s="100">
        <v>12200000</v>
      </c>
      <c r="Q215" s="100">
        <v>5083333.333333334</v>
      </c>
      <c r="R215" s="100">
        <v>5773785</v>
      </c>
      <c r="S215" s="100">
        <v>690451.66666666674</v>
      </c>
      <c r="T215" s="100">
        <v>13.582655737704918</v>
      </c>
      <c r="U215" s="97" t="s">
        <v>2847</v>
      </c>
    </row>
    <row r="216" spans="1:21" ht="45" hidden="1" x14ac:dyDescent="0.25">
      <c r="A216" s="96">
        <v>43524</v>
      </c>
      <c r="B216" s="97" t="s">
        <v>2914</v>
      </c>
      <c r="C216" s="98">
        <v>4</v>
      </c>
      <c r="D216" s="97" t="s">
        <v>16</v>
      </c>
      <c r="E216" s="97" t="s">
        <v>2019</v>
      </c>
      <c r="F216" s="97" t="s">
        <v>475</v>
      </c>
      <c r="G216" s="97" t="s">
        <v>476</v>
      </c>
      <c r="H216" s="97" t="s">
        <v>2870</v>
      </c>
      <c r="I216" s="97" t="s">
        <v>2839</v>
      </c>
      <c r="J216" s="97" t="s">
        <v>2868</v>
      </c>
      <c r="K216" s="97" t="s">
        <v>2869</v>
      </c>
      <c r="L216" s="97" t="s">
        <v>2825</v>
      </c>
      <c r="M216" s="97" t="s">
        <v>2826</v>
      </c>
      <c r="N216" s="98">
        <v>5</v>
      </c>
      <c r="O216" s="100">
        <v>1894154.4</v>
      </c>
      <c r="P216" s="100">
        <v>2000000</v>
      </c>
      <c r="Q216" s="100">
        <v>833333.33333333337</v>
      </c>
      <c r="R216" s="100">
        <v>892397.7</v>
      </c>
      <c r="S216" s="100">
        <v>59064.366666666661</v>
      </c>
      <c r="T216" s="100">
        <v>7.0877239999999997</v>
      </c>
      <c r="U216" s="97" t="s">
        <v>2847</v>
      </c>
    </row>
    <row r="217" spans="1:21" ht="30" hidden="1" x14ac:dyDescent="0.25">
      <c r="A217" s="96">
        <v>43524</v>
      </c>
      <c r="B217" s="97" t="s">
        <v>2914</v>
      </c>
      <c r="C217" s="98">
        <v>4</v>
      </c>
      <c r="D217" s="97" t="s">
        <v>16</v>
      </c>
      <c r="E217" s="97" t="s">
        <v>2019</v>
      </c>
      <c r="F217" s="97" t="s">
        <v>475</v>
      </c>
      <c r="G217" s="97" t="s">
        <v>476</v>
      </c>
      <c r="H217" s="97" t="s">
        <v>2870</v>
      </c>
      <c r="I217" s="97" t="s">
        <v>2839</v>
      </c>
      <c r="J217" s="97" t="s">
        <v>2868</v>
      </c>
      <c r="K217" s="97" t="s">
        <v>2869</v>
      </c>
      <c r="L217" s="97" t="s">
        <v>2827</v>
      </c>
      <c r="M217" s="97" t="s">
        <v>2828</v>
      </c>
      <c r="N217" s="98">
        <v>5</v>
      </c>
      <c r="O217" s="100">
        <v>2524843.52</v>
      </c>
      <c r="P217" s="100">
        <v>2500000</v>
      </c>
      <c r="Q217" s="100">
        <v>1041666.6666666666</v>
      </c>
      <c r="R217" s="100">
        <v>474390.89999999997</v>
      </c>
      <c r="S217" s="100">
        <v>-567275.7666666666</v>
      </c>
      <c r="T217" s="100">
        <v>-54.458473599999998</v>
      </c>
      <c r="U217" s="97" t="s">
        <v>2846</v>
      </c>
    </row>
    <row r="218" spans="1:21" ht="45" hidden="1" x14ac:dyDescent="0.25">
      <c r="A218" s="96">
        <v>43524</v>
      </c>
      <c r="B218" s="97" t="s">
        <v>2914</v>
      </c>
      <c r="C218" s="98">
        <v>4</v>
      </c>
      <c r="D218" s="97" t="s">
        <v>16</v>
      </c>
      <c r="E218" s="97" t="s">
        <v>2019</v>
      </c>
      <c r="F218" s="97" t="s">
        <v>475</v>
      </c>
      <c r="G218" s="97" t="s">
        <v>476</v>
      </c>
      <c r="H218" s="97" t="s">
        <v>2870</v>
      </c>
      <c r="I218" s="97" t="s">
        <v>2839</v>
      </c>
      <c r="J218" s="97" t="s">
        <v>2868</v>
      </c>
      <c r="K218" s="97" t="s">
        <v>2869</v>
      </c>
      <c r="L218" s="97" t="s">
        <v>2829</v>
      </c>
      <c r="M218" s="97" t="s">
        <v>2830</v>
      </c>
      <c r="N218" s="98">
        <v>5</v>
      </c>
      <c r="O218" s="100">
        <v>2351449.9900000002</v>
      </c>
      <c r="P218" s="100">
        <v>2000000</v>
      </c>
      <c r="Q218" s="100">
        <v>833333.33333333337</v>
      </c>
      <c r="R218" s="100">
        <v>1020592.73</v>
      </c>
      <c r="S218" s="100">
        <v>187259.39666666667</v>
      </c>
      <c r="T218" s="100">
        <v>22.471127599999999</v>
      </c>
      <c r="U218" s="97" t="s">
        <v>2847</v>
      </c>
    </row>
    <row r="219" spans="1:21" ht="30" hidden="1" x14ac:dyDescent="0.25">
      <c r="A219" s="96">
        <v>43524</v>
      </c>
      <c r="B219" s="97" t="s">
        <v>2914</v>
      </c>
      <c r="C219" s="98">
        <v>4</v>
      </c>
      <c r="D219" s="97" t="s">
        <v>16</v>
      </c>
      <c r="E219" s="97" t="s">
        <v>2019</v>
      </c>
      <c r="F219" s="97" t="s">
        <v>475</v>
      </c>
      <c r="G219" s="97" t="s">
        <v>476</v>
      </c>
      <c r="H219" s="97" t="s">
        <v>2870</v>
      </c>
      <c r="I219" s="97" t="s">
        <v>2839</v>
      </c>
      <c r="J219" s="97" t="s">
        <v>2868</v>
      </c>
      <c r="K219" s="97" t="s">
        <v>2869</v>
      </c>
      <c r="L219" s="97" t="s">
        <v>2831</v>
      </c>
      <c r="M219" s="97" t="s">
        <v>2832</v>
      </c>
      <c r="N219" s="98">
        <v>5</v>
      </c>
      <c r="O219" s="100">
        <v>3116731.49</v>
      </c>
      <c r="P219" s="100">
        <v>2000000</v>
      </c>
      <c r="Q219" s="100">
        <v>833333.33333333337</v>
      </c>
      <c r="R219" s="100">
        <v>848417.85</v>
      </c>
      <c r="S219" s="100">
        <v>15084.516666666666</v>
      </c>
      <c r="T219" s="100">
        <v>1.8101419999999999</v>
      </c>
      <c r="U219" s="97" t="s">
        <v>2847</v>
      </c>
    </row>
    <row r="220" spans="1:21" ht="60" hidden="1" x14ac:dyDescent="0.25">
      <c r="A220" s="96">
        <v>43524</v>
      </c>
      <c r="B220" s="97" t="s">
        <v>2914</v>
      </c>
      <c r="C220" s="98">
        <v>4</v>
      </c>
      <c r="D220" s="97" t="s">
        <v>16</v>
      </c>
      <c r="E220" s="97" t="s">
        <v>2019</v>
      </c>
      <c r="F220" s="97" t="s">
        <v>475</v>
      </c>
      <c r="G220" s="97" t="s">
        <v>476</v>
      </c>
      <c r="H220" s="97" t="s">
        <v>2870</v>
      </c>
      <c r="I220" s="97" t="s">
        <v>2839</v>
      </c>
      <c r="J220" s="97" t="s">
        <v>2868</v>
      </c>
      <c r="K220" s="97" t="s">
        <v>2869</v>
      </c>
      <c r="L220" s="97" t="s">
        <v>2833</v>
      </c>
      <c r="M220" s="97" t="s">
        <v>2834</v>
      </c>
      <c r="N220" s="98">
        <v>5</v>
      </c>
      <c r="O220" s="100">
        <v>2914826.82</v>
      </c>
      <c r="P220" s="100">
        <v>3000000</v>
      </c>
      <c r="Q220" s="100">
        <v>1250000</v>
      </c>
      <c r="R220" s="100">
        <v>1141289.8999999999</v>
      </c>
      <c r="S220" s="100">
        <v>-108710.1</v>
      </c>
      <c r="T220" s="100">
        <v>-8.6968080000000008</v>
      </c>
      <c r="U220" s="97" t="s">
        <v>2846</v>
      </c>
    </row>
    <row r="221" spans="1:21" ht="60" hidden="1" x14ac:dyDescent="0.25">
      <c r="A221" s="96">
        <v>43524</v>
      </c>
      <c r="B221" s="97" t="s">
        <v>2914</v>
      </c>
      <c r="C221" s="98">
        <v>4</v>
      </c>
      <c r="D221" s="97" t="s">
        <v>16</v>
      </c>
      <c r="E221" s="97" t="s">
        <v>2019</v>
      </c>
      <c r="F221" s="97" t="s">
        <v>475</v>
      </c>
      <c r="G221" s="97" t="s">
        <v>476</v>
      </c>
      <c r="H221" s="97" t="s">
        <v>2870</v>
      </c>
      <c r="I221" s="97" t="s">
        <v>2839</v>
      </c>
      <c r="J221" s="97" t="s">
        <v>2868</v>
      </c>
      <c r="K221" s="97" t="s">
        <v>2869</v>
      </c>
      <c r="L221" s="97" t="s">
        <v>2835</v>
      </c>
      <c r="M221" s="97" t="s">
        <v>2836</v>
      </c>
      <c r="N221" s="98">
        <v>5</v>
      </c>
      <c r="O221" s="100">
        <v>250572.13</v>
      </c>
      <c r="P221" s="100">
        <v>200000</v>
      </c>
      <c r="Q221" s="100">
        <v>83333.333333333343</v>
      </c>
      <c r="R221" s="100">
        <v>0</v>
      </c>
      <c r="S221" s="100">
        <v>-83333.333333333343</v>
      </c>
      <c r="T221" s="100">
        <v>-100</v>
      </c>
      <c r="U221" s="97" t="s">
        <v>2846</v>
      </c>
    </row>
    <row r="222" spans="1:21" ht="30" hidden="1" x14ac:dyDescent="0.25">
      <c r="A222" s="96">
        <v>43524</v>
      </c>
      <c r="B222" s="97" t="s">
        <v>2914</v>
      </c>
      <c r="C222" s="98">
        <v>4</v>
      </c>
      <c r="D222" s="97" t="s">
        <v>16</v>
      </c>
      <c r="E222" s="97" t="s">
        <v>2019</v>
      </c>
      <c r="F222" s="97" t="s">
        <v>475</v>
      </c>
      <c r="G222" s="97" t="s">
        <v>476</v>
      </c>
      <c r="H222" s="97" t="s">
        <v>2870</v>
      </c>
      <c r="I222" s="97" t="s">
        <v>2839</v>
      </c>
      <c r="J222" s="97" t="s">
        <v>2868</v>
      </c>
      <c r="K222" s="97" t="s">
        <v>2869</v>
      </c>
      <c r="L222" s="97" t="s">
        <v>2837</v>
      </c>
      <c r="M222" s="97" t="s">
        <v>2838</v>
      </c>
      <c r="N222" s="98">
        <v>5</v>
      </c>
      <c r="O222" s="100">
        <v>9947049.3200000003</v>
      </c>
      <c r="P222" s="100">
        <v>7000000</v>
      </c>
      <c r="Q222" s="100">
        <v>2916666.666666667</v>
      </c>
      <c r="R222" s="100">
        <v>4036805</v>
      </c>
      <c r="S222" s="100">
        <v>1120138.3333333333</v>
      </c>
      <c r="T222" s="100">
        <v>38.404742857142857</v>
      </c>
      <c r="U222" s="97" t="s">
        <v>2847</v>
      </c>
    </row>
    <row r="223" spans="1:21" ht="60" hidden="1" x14ac:dyDescent="0.25">
      <c r="A223" s="96">
        <v>43524</v>
      </c>
      <c r="B223" s="97" t="s">
        <v>2914</v>
      </c>
      <c r="C223" s="98">
        <v>4</v>
      </c>
      <c r="D223" s="97" t="s">
        <v>16</v>
      </c>
      <c r="E223" s="97" t="s">
        <v>2019</v>
      </c>
      <c r="F223" s="97" t="s">
        <v>475</v>
      </c>
      <c r="G223" s="97" t="s">
        <v>476</v>
      </c>
      <c r="H223" s="97" t="s">
        <v>2871</v>
      </c>
      <c r="I223" s="97" t="s">
        <v>2872</v>
      </c>
      <c r="J223" s="97" t="s">
        <v>2870</v>
      </c>
      <c r="K223" s="97" t="s">
        <v>1944</v>
      </c>
      <c r="L223" s="97" t="s">
        <v>2873</v>
      </c>
      <c r="M223" s="97" t="s">
        <v>2874</v>
      </c>
      <c r="N223" s="98">
        <v>5</v>
      </c>
      <c r="O223" s="100">
        <v>6813341.8899999997</v>
      </c>
      <c r="P223" s="100">
        <v>0</v>
      </c>
      <c r="Q223" s="100">
        <v>0</v>
      </c>
      <c r="R223" s="100">
        <v>18231485.219999995</v>
      </c>
      <c r="S223" s="100">
        <v>18231485.219999999</v>
      </c>
      <c r="T223" s="101"/>
      <c r="U223" s="97" t="s">
        <v>2846</v>
      </c>
    </row>
    <row r="224" spans="1:21" ht="60" hidden="1" x14ac:dyDescent="0.25">
      <c r="A224" s="96">
        <v>43524</v>
      </c>
      <c r="B224" s="97" t="s">
        <v>2914</v>
      </c>
      <c r="C224" s="98">
        <v>4</v>
      </c>
      <c r="D224" s="97" t="s">
        <v>16</v>
      </c>
      <c r="E224" s="97" t="s">
        <v>2019</v>
      </c>
      <c r="F224" s="97" t="s">
        <v>475</v>
      </c>
      <c r="G224" s="97" t="s">
        <v>476</v>
      </c>
      <c r="H224" s="97" t="s">
        <v>2875</v>
      </c>
      <c r="I224" s="97" t="s">
        <v>2876</v>
      </c>
      <c r="J224" s="97" t="s">
        <v>2877</v>
      </c>
      <c r="K224" s="97" t="s">
        <v>1944</v>
      </c>
      <c r="L224" s="97" t="s">
        <v>2878</v>
      </c>
      <c r="M224" s="97" t="s">
        <v>2879</v>
      </c>
      <c r="N224" s="98">
        <v>5</v>
      </c>
      <c r="O224" s="100">
        <v>14525347.52</v>
      </c>
      <c r="P224" s="100">
        <v>0</v>
      </c>
      <c r="Q224" s="100">
        <v>0</v>
      </c>
      <c r="R224" s="100">
        <v>31674251.359999996</v>
      </c>
      <c r="S224" s="100">
        <v>31674251.359999999</v>
      </c>
      <c r="T224" s="101"/>
      <c r="U224" s="97" t="s">
        <v>2846</v>
      </c>
    </row>
    <row r="225" spans="1:21" ht="60" hidden="1" x14ac:dyDescent="0.25">
      <c r="A225" s="96">
        <v>43524</v>
      </c>
      <c r="B225" s="97" t="s">
        <v>2914</v>
      </c>
      <c r="C225" s="98">
        <v>4</v>
      </c>
      <c r="D225" s="97" t="s">
        <v>16</v>
      </c>
      <c r="E225" s="97" t="s">
        <v>2019</v>
      </c>
      <c r="F225" s="97" t="s">
        <v>475</v>
      </c>
      <c r="G225" s="97" t="s">
        <v>476</v>
      </c>
      <c r="H225" s="97" t="s">
        <v>2875</v>
      </c>
      <c r="I225" s="97" t="s">
        <v>2876</v>
      </c>
      <c r="J225" s="97" t="s">
        <v>2877</v>
      </c>
      <c r="K225" s="97" t="s">
        <v>1944</v>
      </c>
      <c r="L225" s="97" t="s">
        <v>2880</v>
      </c>
      <c r="M225" s="97" t="s">
        <v>2881</v>
      </c>
      <c r="N225" s="98">
        <v>5</v>
      </c>
      <c r="O225" s="100">
        <v>-17281318.609999999</v>
      </c>
      <c r="P225" s="100">
        <v>0</v>
      </c>
      <c r="Q225" s="100">
        <v>0</v>
      </c>
      <c r="R225" s="100">
        <v>-24744000.879999999</v>
      </c>
      <c r="S225" s="100">
        <v>-24744000.879999999</v>
      </c>
      <c r="T225" s="101"/>
      <c r="U225" s="97" t="s">
        <v>2846</v>
      </c>
    </row>
    <row r="226" spans="1:21" ht="45" hidden="1" x14ac:dyDescent="0.25">
      <c r="A226" s="96">
        <v>43524</v>
      </c>
      <c r="B226" s="97" t="s">
        <v>2914</v>
      </c>
      <c r="C226" s="98">
        <v>4</v>
      </c>
      <c r="D226" s="97" t="s">
        <v>16</v>
      </c>
      <c r="E226" s="97" t="s">
        <v>2019</v>
      </c>
      <c r="F226" s="97" t="s">
        <v>477</v>
      </c>
      <c r="G226" s="97" t="s">
        <v>478</v>
      </c>
      <c r="H226" s="97" t="s">
        <v>2868</v>
      </c>
      <c r="I226" s="97" t="s">
        <v>2811</v>
      </c>
      <c r="J226" s="97" t="s">
        <v>2868</v>
      </c>
      <c r="K226" s="97" t="s">
        <v>2869</v>
      </c>
      <c r="L226" s="97" t="s">
        <v>2790</v>
      </c>
      <c r="M226" s="97" t="s">
        <v>2791</v>
      </c>
      <c r="N226" s="98">
        <v>5</v>
      </c>
      <c r="O226" s="100">
        <v>34116820.869999997</v>
      </c>
      <c r="P226" s="100">
        <v>29310000</v>
      </c>
      <c r="Q226" s="100">
        <v>12212500</v>
      </c>
      <c r="R226" s="100">
        <v>25813976.229999993</v>
      </c>
      <c r="S226" s="100">
        <v>13601476.23</v>
      </c>
      <c r="T226" s="100">
        <v>111.37339799385873</v>
      </c>
      <c r="U226" s="97" t="s">
        <v>2846</v>
      </c>
    </row>
    <row r="227" spans="1:21" ht="45" hidden="1" x14ac:dyDescent="0.25">
      <c r="A227" s="96">
        <v>43524</v>
      </c>
      <c r="B227" s="97" t="s">
        <v>2914</v>
      </c>
      <c r="C227" s="98">
        <v>4</v>
      </c>
      <c r="D227" s="97" t="s">
        <v>16</v>
      </c>
      <c r="E227" s="97" t="s">
        <v>2019</v>
      </c>
      <c r="F227" s="97" t="s">
        <v>477</v>
      </c>
      <c r="G227" s="97" t="s">
        <v>478</v>
      </c>
      <c r="H227" s="97" t="s">
        <v>2868</v>
      </c>
      <c r="I227" s="97" t="s">
        <v>2811</v>
      </c>
      <c r="J227" s="97" t="s">
        <v>2868</v>
      </c>
      <c r="K227" s="97" t="s">
        <v>2869</v>
      </c>
      <c r="L227" s="97" t="s">
        <v>2792</v>
      </c>
      <c r="M227" s="97" t="s">
        <v>2793</v>
      </c>
      <c r="N227" s="98">
        <v>5</v>
      </c>
      <c r="O227" s="100">
        <v>157800</v>
      </c>
      <c r="P227" s="100">
        <v>100000</v>
      </c>
      <c r="Q227" s="100">
        <v>41666.666666666664</v>
      </c>
      <c r="R227" s="100">
        <v>58250</v>
      </c>
      <c r="S227" s="100">
        <v>16583.333333333332</v>
      </c>
      <c r="T227" s="100">
        <v>39.799999999999997</v>
      </c>
      <c r="U227" s="97" t="s">
        <v>2846</v>
      </c>
    </row>
    <row r="228" spans="1:21" ht="45" hidden="1" x14ac:dyDescent="0.25">
      <c r="A228" s="96">
        <v>43524</v>
      </c>
      <c r="B228" s="97" t="s">
        <v>2914</v>
      </c>
      <c r="C228" s="98">
        <v>4</v>
      </c>
      <c r="D228" s="97" t="s">
        <v>16</v>
      </c>
      <c r="E228" s="97" t="s">
        <v>2019</v>
      </c>
      <c r="F228" s="97" t="s">
        <v>477</v>
      </c>
      <c r="G228" s="97" t="s">
        <v>478</v>
      </c>
      <c r="H228" s="97" t="s">
        <v>2868</v>
      </c>
      <c r="I228" s="97" t="s">
        <v>2811</v>
      </c>
      <c r="J228" s="97" t="s">
        <v>2868</v>
      </c>
      <c r="K228" s="97" t="s">
        <v>2869</v>
      </c>
      <c r="L228" s="97" t="s">
        <v>2794</v>
      </c>
      <c r="M228" s="97" t="s">
        <v>2795</v>
      </c>
      <c r="N228" s="98">
        <v>5</v>
      </c>
      <c r="O228" s="100">
        <v>0</v>
      </c>
      <c r="P228" s="100">
        <v>0</v>
      </c>
      <c r="Q228" s="100">
        <v>0</v>
      </c>
      <c r="R228" s="100">
        <v>11997</v>
      </c>
      <c r="S228" s="100">
        <v>11997</v>
      </c>
      <c r="T228" s="101"/>
      <c r="U228" s="97" t="s">
        <v>2846</v>
      </c>
    </row>
    <row r="229" spans="1:21" ht="90" hidden="1" x14ac:dyDescent="0.25">
      <c r="A229" s="96">
        <v>43524</v>
      </c>
      <c r="B229" s="97" t="s">
        <v>2914</v>
      </c>
      <c r="C229" s="98">
        <v>4</v>
      </c>
      <c r="D229" s="97" t="s">
        <v>16</v>
      </c>
      <c r="E229" s="97" t="s">
        <v>2019</v>
      </c>
      <c r="F229" s="97" t="s">
        <v>477</v>
      </c>
      <c r="G229" s="97" t="s">
        <v>478</v>
      </c>
      <c r="H229" s="97" t="s">
        <v>2868</v>
      </c>
      <c r="I229" s="97" t="s">
        <v>2811</v>
      </c>
      <c r="J229" s="97" t="s">
        <v>2868</v>
      </c>
      <c r="K229" s="97" t="s">
        <v>2869</v>
      </c>
      <c r="L229" s="97" t="s">
        <v>2797</v>
      </c>
      <c r="M229" s="97" t="s">
        <v>2798</v>
      </c>
      <c r="N229" s="98">
        <v>5</v>
      </c>
      <c r="O229" s="100">
        <v>3662724.27</v>
      </c>
      <c r="P229" s="100">
        <v>4100000</v>
      </c>
      <c r="Q229" s="100">
        <v>1708333.3333333333</v>
      </c>
      <c r="R229" s="100">
        <v>2338839</v>
      </c>
      <c r="S229" s="100">
        <v>630505.66666666663</v>
      </c>
      <c r="T229" s="100">
        <v>36.907648780487804</v>
      </c>
      <c r="U229" s="97" t="s">
        <v>2846</v>
      </c>
    </row>
    <row r="230" spans="1:21" ht="45" hidden="1" x14ac:dyDescent="0.25">
      <c r="A230" s="96">
        <v>43524</v>
      </c>
      <c r="B230" s="97" t="s">
        <v>2914</v>
      </c>
      <c r="C230" s="98">
        <v>4</v>
      </c>
      <c r="D230" s="97" t="s">
        <v>16</v>
      </c>
      <c r="E230" s="97" t="s">
        <v>2019</v>
      </c>
      <c r="F230" s="97" t="s">
        <v>477</v>
      </c>
      <c r="G230" s="97" t="s">
        <v>478</v>
      </c>
      <c r="H230" s="97" t="s">
        <v>2868</v>
      </c>
      <c r="I230" s="97" t="s">
        <v>2811</v>
      </c>
      <c r="J230" s="97" t="s">
        <v>2868</v>
      </c>
      <c r="K230" s="97" t="s">
        <v>2869</v>
      </c>
      <c r="L230" s="97" t="s">
        <v>2799</v>
      </c>
      <c r="M230" s="97" t="s">
        <v>2800</v>
      </c>
      <c r="N230" s="98">
        <v>5</v>
      </c>
      <c r="O230" s="100">
        <v>3352232.17</v>
      </c>
      <c r="P230" s="100">
        <v>2950000</v>
      </c>
      <c r="Q230" s="100">
        <v>1229166.6666666665</v>
      </c>
      <c r="R230" s="100">
        <v>1937756.68</v>
      </c>
      <c r="S230" s="100">
        <v>708590.01333333331</v>
      </c>
      <c r="T230" s="100">
        <v>57.648001084745758</v>
      </c>
      <c r="U230" s="97" t="s">
        <v>2846</v>
      </c>
    </row>
    <row r="231" spans="1:21" ht="45" hidden="1" x14ac:dyDescent="0.25">
      <c r="A231" s="96">
        <v>43524</v>
      </c>
      <c r="B231" s="97" t="s">
        <v>2914</v>
      </c>
      <c r="C231" s="98">
        <v>4</v>
      </c>
      <c r="D231" s="97" t="s">
        <v>16</v>
      </c>
      <c r="E231" s="97" t="s">
        <v>2019</v>
      </c>
      <c r="F231" s="97" t="s">
        <v>477</v>
      </c>
      <c r="G231" s="97" t="s">
        <v>478</v>
      </c>
      <c r="H231" s="97" t="s">
        <v>2868</v>
      </c>
      <c r="I231" s="97" t="s">
        <v>2811</v>
      </c>
      <c r="J231" s="97" t="s">
        <v>2868</v>
      </c>
      <c r="K231" s="97" t="s">
        <v>2869</v>
      </c>
      <c r="L231" s="97" t="s">
        <v>2801</v>
      </c>
      <c r="M231" s="97" t="s">
        <v>2802</v>
      </c>
      <c r="N231" s="98">
        <v>5</v>
      </c>
      <c r="O231" s="100">
        <v>163890.67000000001</v>
      </c>
      <c r="P231" s="100">
        <v>65000</v>
      </c>
      <c r="Q231" s="100">
        <v>27083.333333333336</v>
      </c>
      <c r="R231" s="100">
        <v>96951</v>
      </c>
      <c r="S231" s="100">
        <v>69867.666666666672</v>
      </c>
      <c r="T231" s="100">
        <v>257.97292307692305</v>
      </c>
      <c r="U231" s="97" t="s">
        <v>2846</v>
      </c>
    </row>
    <row r="232" spans="1:21" ht="60" hidden="1" x14ac:dyDescent="0.25">
      <c r="A232" s="96">
        <v>43524</v>
      </c>
      <c r="B232" s="97" t="s">
        <v>2914</v>
      </c>
      <c r="C232" s="98">
        <v>4</v>
      </c>
      <c r="D232" s="97" t="s">
        <v>16</v>
      </c>
      <c r="E232" s="97" t="s">
        <v>2019</v>
      </c>
      <c r="F232" s="97" t="s">
        <v>477</v>
      </c>
      <c r="G232" s="97" t="s">
        <v>478</v>
      </c>
      <c r="H232" s="97" t="s">
        <v>2868</v>
      </c>
      <c r="I232" s="97" t="s">
        <v>2811</v>
      </c>
      <c r="J232" s="97" t="s">
        <v>2868</v>
      </c>
      <c r="K232" s="97" t="s">
        <v>2869</v>
      </c>
      <c r="L232" s="97" t="s">
        <v>2803</v>
      </c>
      <c r="M232" s="97" t="s">
        <v>2804</v>
      </c>
      <c r="N232" s="98">
        <v>5</v>
      </c>
      <c r="O232" s="100">
        <v>6071160</v>
      </c>
      <c r="P232" s="100">
        <v>5930000</v>
      </c>
      <c r="Q232" s="100">
        <v>2470833.333333333</v>
      </c>
      <c r="R232" s="100">
        <v>2648674</v>
      </c>
      <c r="S232" s="100">
        <v>177840.66666666669</v>
      </c>
      <c r="T232" s="100">
        <v>7.1975986509274872</v>
      </c>
      <c r="U232" s="97" t="s">
        <v>2846</v>
      </c>
    </row>
    <row r="233" spans="1:21" ht="60" hidden="1" x14ac:dyDescent="0.25">
      <c r="A233" s="96">
        <v>43524</v>
      </c>
      <c r="B233" s="97" t="s">
        <v>2914</v>
      </c>
      <c r="C233" s="98">
        <v>4</v>
      </c>
      <c r="D233" s="97" t="s">
        <v>16</v>
      </c>
      <c r="E233" s="97" t="s">
        <v>2019</v>
      </c>
      <c r="F233" s="97" t="s">
        <v>477</v>
      </c>
      <c r="G233" s="97" t="s">
        <v>478</v>
      </c>
      <c r="H233" s="97" t="s">
        <v>2868</v>
      </c>
      <c r="I233" s="97" t="s">
        <v>2811</v>
      </c>
      <c r="J233" s="97" t="s">
        <v>2868</v>
      </c>
      <c r="K233" s="97" t="s">
        <v>2869</v>
      </c>
      <c r="L233" s="97" t="s">
        <v>2805</v>
      </c>
      <c r="M233" s="97" t="s">
        <v>2806</v>
      </c>
      <c r="N233" s="98">
        <v>5</v>
      </c>
      <c r="O233" s="100">
        <v>32875664.27</v>
      </c>
      <c r="P233" s="100">
        <v>34475000</v>
      </c>
      <c r="Q233" s="100">
        <v>14364583.333333334</v>
      </c>
      <c r="R233" s="100">
        <v>13500250</v>
      </c>
      <c r="S233" s="100">
        <v>-864333.33333333337</v>
      </c>
      <c r="T233" s="100">
        <v>-6.0171138506163881</v>
      </c>
      <c r="U233" s="97" t="s">
        <v>2847</v>
      </c>
    </row>
    <row r="234" spans="1:21" ht="45" hidden="1" x14ac:dyDescent="0.25">
      <c r="A234" s="96">
        <v>43524</v>
      </c>
      <c r="B234" s="97" t="s">
        <v>2914</v>
      </c>
      <c r="C234" s="98">
        <v>4</v>
      </c>
      <c r="D234" s="97" t="s">
        <v>16</v>
      </c>
      <c r="E234" s="97" t="s">
        <v>2019</v>
      </c>
      <c r="F234" s="97" t="s">
        <v>477</v>
      </c>
      <c r="G234" s="97" t="s">
        <v>478</v>
      </c>
      <c r="H234" s="97" t="s">
        <v>2868</v>
      </c>
      <c r="I234" s="97" t="s">
        <v>2811</v>
      </c>
      <c r="J234" s="97" t="s">
        <v>2868</v>
      </c>
      <c r="K234" s="97" t="s">
        <v>2869</v>
      </c>
      <c r="L234" s="97" t="s">
        <v>2807</v>
      </c>
      <c r="M234" s="97" t="s">
        <v>2808</v>
      </c>
      <c r="N234" s="98">
        <v>5</v>
      </c>
      <c r="O234" s="100">
        <v>4775481.82</v>
      </c>
      <c r="P234" s="100">
        <v>6206000</v>
      </c>
      <c r="Q234" s="100">
        <v>2585833.333333333</v>
      </c>
      <c r="R234" s="100">
        <v>2351344.7400000002</v>
      </c>
      <c r="S234" s="100">
        <v>-234488.59333333332</v>
      </c>
      <c r="T234" s="100">
        <v>-9.0682021269738957</v>
      </c>
      <c r="U234" s="97" t="s">
        <v>2847</v>
      </c>
    </row>
    <row r="235" spans="1:21" ht="45" hidden="1" x14ac:dyDescent="0.25">
      <c r="A235" s="96">
        <v>43524</v>
      </c>
      <c r="B235" s="97" t="s">
        <v>2914</v>
      </c>
      <c r="C235" s="98">
        <v>4</v>
      </c>
      <c r="D235" s="97" t="s">
        <v>16</v>
      </c>
      <c r="E235" s="97" t="s">
        <v>2019</v>
      </c>
      <c r="F235" s="97" t="s">
        <v>477</v>
      </c>
      <c r="G235" s="97" t="s">
        <v>478</v>
      </c>
      <c r="H235" s="97" t="s">
        <v>2868</v>
      </c>
      <c r="I235" s="97" t="s">
        <v>2811</v>
      </c>
      <c r="J235" s="97" t="s">
        <v>2868</v>
      </c>
      <c r="K235" s="97" t="s">
        <v>2869</v>
      </c>
      <c r="L235" s="97" t="s">
        <v>2809</v>
      </c>
      <c r="M235" s="97" t="s">
        <v>2810</v>
      </c>
      <c r="N235" s="98">
        <v>5</v>
      </c>
      <c r="O235" s="100">
        <v>1717333.33</v>
      </c>
      <c r="P235" s="100">
        <v>13472679.279999999</v>
      </c>
      <c r="Q235" s="100">
        <v>5613616.3666666662</v>
      </c>
      <c r="R235" s="100">
        <v>1476713.54</v>
      </c>
      <c r="S235" s="100">
        <v>-4136902.8266666667</v>
      </c>
      <c r="T235" s="100">
        <v>-73.69407804978195</v>
      </c>
      <c r="U235" s="97" t="s">
        <v>2847</v>
      </c>
    </row>
    <row r="236" spans="1:21" ht="45" hidden="1" x14ac:dyDescent="0.25">
      <c r="A236" s="96">
        <v>43524</v>
      </c>
      <c r="B236" s="97" t="s">
        <v>2914</v>
      </c>
      <c r="C236" s="98">
        <v>4</v>
      </c>
      <c r="D236" s="97" t="s">
        <v>16</v>
      </c>
      <c r="E236" s="97" t="s">
        <v>2019</v>
      </c>
      <c r="F236" s="97" t="s">
        <v>477</v>
      </c>
      <c r="G236" s="97" t="s">
        <v>478</v>
      </c>
      <c r="H236" s="97" t="s">
        <v>2868</v>
      </c>
      <c r="I236" s="97" t="s">
        <v>2811</v>
      </c>
      <c r="J236" s="97" t="s">
        <v>2868</v>
      </c>
      <c r="K236" s="97" t="s">
        <v>2869</v>
      </c>
      <c r="L236" s="97" t="s">
        <v>2897</v>
      </c>
      <c r="M236" s="97" t="s">
        <v>2796</v>
      </c>
      <c r="N236" s="98">
        <v>5</v>
      </c>
      <c r="O236" s="100">
        <v>449734</v>
      </c>
      <c r="P236" s="100">
        <v>500000</v>
      </c>
      <c r="Q236" s="100">
        <v>208333.33333333334</v>
      </c>
      <c r="R236" s="100">
        <v>245977.21</v>
      </c>
      <c r="S236" s="100">
        <v>37643.876666666671</v>
      </c>
      <c r="T236" s="100">
        <v>18.069060799999999</v>
      </c>
      <c r="U236" s="97" t="s">
        <v>2846</v>
      </c>
    </row>
    <row r="237" spans="1:21" ht="45" hidden="1" x14ac:dyDescent="0.25">
      <c r="A237" s="96">
        <v>43524</v>
      </c>
      <c r="B237" s="97" t="s">
        <v>2914</v>
      </c>
      <c r="C237" s="98">
        <v>4</v>
      </c>
      <c r="D237" s="97" t="s">
        <v>16</v>
      </c>
      <c r="E237" s="97" t="s">
        <v>2019</v>
      </c>
      <c r="F237" s="97" t="s">
        <v>477</v>
      </c>
      <c r="G237" s="97" t="s">
        <v>478</v>
      </c>
      <c r="H237" s="97" t="s">
        <v>2870</v>
      </c>
      <c r="I237" s="97" t="s">
        <v>2839</v>
      </c>
      <c r="J237" s="97" t="s">
        <v>2868</v>
      </c>
      <c r="K237" s="97" t="s">
        <v>2869</v>
      </c>
      <c r="L237" s="97" t="s">
        <v>2812</v>
      </c>
      <c r="M237" s="97" t="s">
        <v>2813</v>
      </c>
      <c r="N237" s="98">
        <v>5</v>
      </c>
      <c r="O237" s="100">
        <v>7647413.6900000004</v>
      </c>
      <c r="P237" s="100">
        <v>8500000</v>
      </c>
      <c r="Q237" s="100">
        <v>3541666.6666666665</v>
      </c>
      <c r="R237" s="100">
        <v>3488582.86</v>
      </c>
      <c r="S237" s="100">
        <v>-53083.806666666671</v>
      </c>
      <c r="T237" s="100">
        <v>-1.4988368941176471</v>
      </c>
      <c r="U237" s="97" t="s">
        <v>2846</v>
      </c>
    </row>
    <row r="238" spans="1:21" ht="75" hidden="1" x14ac:dyDescent="0.25">
      <c r="A238" s="96">
        <v>43524</v>
      </c>
      <c r="B238" s="97" t="s">
        <v>2914</v>
      </c>
      <c r="C238" s="98">
        <v>4</v>
      </c>
      <c r="D238" s="97" t="s">
        <v>16</v>
      </c>
      <c r="E238" s="97" t="s">
        <v>2019</v>
      </c>
      <c r="F238" s="97" t="s">
        <v>477</v>
      </c>
      <c r="G238" s="97" t="s">
        <v>478</v>
      </c>
      <c r="H238" s="97" t="s">
        <v>2870</v>
      </c>
      <c r="I238" s="97" t="s">
        <v>2839</v>
      </c>
      <c r="J238" s="97" t="s">
        <v>2868</v>
      </c>
      <c r="K238" s="97" t="s">
        <v>2869</v>
      </c>
      <c r="L238" s="97" t="s">
        <v>2814</v>
      </c>
      <c r="M238" s="97" t="s">
        <v>2815</v>
      </c>
      <c r="N238" s="98">
        <v>5</v>
      </c>
      <c r="O238" s="100">
        <v>1366053.31</v>
      </c>
      <c r="P238" s="100">
        <v>1500000</v>
      </c>
      <c r="Q238" s="100">
        <v>625000</v>
      </c>
      <c r="R238" s="100">
        <v>482294.09</v>
      </c>
      <c r="S238" s="100">
        <v>-142705.91</v>
      </c>
      <c r="T238" s="100">
        <v>-22.832945599999999</v>
      </c>
      <c r="U238" s="97" t="s">
        <v>2846</v>
      </c>
    </row>
    <row r="239" spans="1:21" ht="45" hidden="1" x14ac:dyDescent="0.25">
      <c r="A239" s="96">
        <v>43524</v>
      </c>
      <c r="B239" s="97" t="s">
        <v>2914</v>
      </c>
      <c r="C239" s="98">
        <v>4</v>
      </c>
      <c r="D239" s="97" t="s">
        <v>16</v>
      </c>
      <c r="E239" s="97" t="s">
        <v>2019</v>
      </c>
      <c r="F239" s="97" t="s">
        <v>477</v>
      </c>
      <c r="G239" s="97" t="s">
        <v>478</v>
      </c>
      <c r="H239" s="97" t="s">
        <v>2870</v>
      </c>
      <c r="I239" s="97" t="s">
        <v>2839</v>
      </c>
      <c r="J239" s="97" t="s">
        <v>2868</v>
      </c>
      <c r="K239" s="97" t="s">
        <v>2869</v>
      </c>
      <c r="L239" s="97" t="s">
        <v>2816</v>
      </c>
      <c r="M239" s="97" t="s">
        <v>2817</v>
      </c>
      <c r="N239" s="98">
        <v>5</v>
      </c>
      <c r="O239" s="100">
        <v>216448.77</v>
      </c>
      <c r="P239" s="100">
        <v>450000</v>
      </c>
      <c r="Q239" s="100">
        <v>187500</v>
      </c>
      <c r="R239" s="100">
        <v>166769.44</v>
      </c>
      <c r="S239" s="100">
        <v>-20730.560000000001</v>
      </c>
      <c r="T239" s="100">
        <v>-11.056298666666667</v>
      </c>
      <c r="U239" s="97" t="s">
        <v>2846</v>
      </c>
    </row>
    <row r="240" spans="1:21" ht="75" hidden="1" x14ac:dyDescent="0.25">
      <c r="A240" s="96">
        <v>43524</v>
      </c>
      <c r="B240" s="97" t="s">
        <v>2914</v>
      </c>
      <c r="C240" s="98">
        <v>4</v>
      </c>
      <c r="D240" s="97" t="s">
        <v>16</v>
      </c>
      <c r="E240" s="97" t="s">
        <v>2019</v>
      </c>
      <c r="F240" s="97" t="s">
        <v>477</v>
      </c>
      <c r="G240" s="97" t="s">
        <v>478</v>
      </c>
      <c r="H240" s="97" t="s">
        <v>2870</v>
      </c>
      <c r="I240" s="97" t="s">
        <v>2839</v>
      </c>
      <c r="J240" s="97" t="s">
        <v>2868</v>
      </c>
      <c r="K240" s="97" t="s">
        <v>2869</v>
      </c>
      <c r="L240" s="97" t="s">
        <v>2818</v>
      </c>
      <c r="M240" s="97" t="s">
        <v>2819</v>
      </c>
      <c r="N240" s="98">
        <v>5</v>
      </c>
      <c r="O240" s="100">
        <v>1501932</v>
      </c>
      <c r="P240" s="100">
        <v>1500000</v>
      </c>
      <c r="Q240" s="100">
        <v>625000</v>
      </c>
      <c r="R240" s="100">
        <v>762574.3</v>
      </c>
      <c r="S240" s="100">
        <v>137574.29999999999</v>
      </c>
      <c r="T240" s="100">
        <v>22.011887999999999</v>
      </c>
      <c r="U240" s="97" t="s">
        <v>2847</v>
      </c>
    </row>
    <row r="241" spans="1:21" ht="60" hidden="1" x14ac:dyDescent="0.25">
      <c r="A241" s="96">
        <v>43524</v>
      </c>
      <c r="B241" s="97" t="s">
        <v>2914</v>
      </c>
      <c r="C241" s="98">
        <v>4</v>
      </c>
      <c r="D241" s="97" t="s">
        <v>16</v>
      </c>
      <c r="E241" s="97" t="s">
        <v>2019</v>
      </c>
      <c r="F241" s="97" t="s">
        <v>477</v>
      </c>
      <c r="G241" s="97" t="s">
        <v>478</v>
      </c>
      <c r="H241" s="97" t="s">
        <v>2870</v>
      </c>
      <c r="I241" s="97" t="s">
        <v>2839</v>
      </c>
      <c r="J241" s="97" t="s">
        <v>2868</v>
      </c>
      <c r="K241" s="97" t="s">
        <v>2869</v>
      </c>
      <c r="L241" s="97" t="s">
        <v>2820</v>
      </c>
      <c r="M241" s="97" t="s">
        <v>2821</v>
      </c>
      <c r="N241" s="98">
        <v>5</v>
      </c>
      <c r="O241" s="100">
        <v>32875664.260000002</v>
      </c>
      <c r="P241" s="100">
        <v>34475000</v>
      </c>
      <c r="Q241" s="100">
        <v>14364583.333333334</v>
      </c>
      <c r="R241" s="100">
        <v>13504000</v>
      </c>
      <c r="S241" s="100">
        <v>-860583.33333333337</v>
      </c>
      <c r="T241" s="100">
        <v>-5.991007976794779</v>
      </c>
      <c r="U241" s="97" t="s">
        <v>2846</v>
      </c>
    </row>
    <row r="242" spans="1:21" ht="45" hidden="1" x14ac:dyDescent="0.25">
      <c r="A242" s="96">
        <v>43524</v>
      </c>
      <c r="B242" s="97" t="s">
        <v>2914</v>
      </c>
      <c r="C242" s="98">
        <v>4</v>
      </c>
      <c r="D242" s="97" t="s">
        <v>16</v>
      </c>
      <c r="E242" s="97" t="s">
        <v>2019</v>
      </c>
      <c r="F242" s="97" t="s">
        <v>477</v>
      </c>
      <c r="G242" s="97" t="s">
        <v>478</v>
      </c>
      <c r="H242" s="97" t="s">
        <v>2870</v>
      </c>
      <c r="I242" s="97" t="s">
        <v>2839</v>
      </c>
      <c r="J242" s="97" t="s">
        <v>2868</v>
      </c>
      <c r="K242" s="97" t="s">
        <v>2869</v>
      </c>
      <c r="L242" s="97" t="s">
        <v>2822</v>
      </c>
      <c r="M242" s="97" t="s">
        <v>2848</v>
      </c>
      <c r="N242" s="98">
        <v>5</v>
      </c>
      <c r="O242" s="100">
        <v>5815726.0800000001</v>
      </c>
      <c r="P242" s="100">
        <v>5944000</v>
      </c>
      <c r="Q242" s="100">
        <v>2476666.666666667</v>
      </c>
      <c r="R242" s="100">
        <v>2548041</v>
      </c>
      <c r="S242" s="100">
        <v>71374.333333333343</v>
      </c>
      <c r="T242" s="100">
        <v>2.8818707940780621</v>
      </c>
      <c r="U242" s="97" t="s">
        <v>2847</v>
      </c>
    </row>
    <row r="243" spans="1:21" ht="45" hidden="1" x14ac:dyDescent="0.25">
      <c r="A243" s="96">
        <v>43524</v>
      </c>
      <c r="B243" s="97" t="s">
        <v>2914</v>
      </c>
      <c r="C243" s="98">
        <v>4</v>
      </c>
      <c r="D243" s="97" t="s">
        <v>16</v>
      </c>
      <c r="E243" s="97" t="s">
        <v>2019</v>
      </c>
      <c r="F243" s="97" t="s">
        <v>477</v>
      </c>
      <c r="G243" s="97" t="s">
        <v>478</v>
      </c>
      <c r="H243" s="97" t="s">
        <v>2870</v>
      </c>
      <c r="I243" s="97" t="s">
        <v>2839</v>
      </c>
      <c r="J243" s="97" t="s">
        <v>2868</v>
      </c>
      <c r="K243" s="97" t="s">
        <v>2869</v>
      </c>
      <c r="L243" s="97" t="s">
        <v>2823</v>
      </c>
      <c r="M243" s="97" t="s">
        <v>2824</v>
      </c>
      <c r="N243" s="98">
        <v>5</v>
      </c>
      <c r="O243" s="100">
        <v>10211383.43</v>
      </c>
      <c r="P243" s="100">
        <v>9582600</v>
      </c>
      <c r="Q243" s="100">
        <v>3992750</v>
      </c>
      <c r="R243" s="100">
        <v>4134430.5</v>
      </c>
      <c r="S243" s="100">
        <v>141680.5</v>
      </c>
      <c r="T243" s="100">
        <v>3.5484440548494147</v>
      </c>
      <c r="U243" s="97" t="s">
        <v>2847</v>
      </c>
    </row>
    <row r="244" spans="1:21" ht="45" hidden="1" x14ac:dyDescent="0.25">
      <c r="A244" s="96">
        <v>43524</v>
      </c>
      <c r="B244" s="97" t="s">
        <v>2914</v>
      </c>
      <c r="C244" s="98">
        <v>4</v>
      </c>
      <c r="D244" s="97" t="s">
        <v>16</v>
      </c>
      <c r="E244" s="97" t="s">
        <v>2019</v>
      </c>
      <c r="F244" s="97" t="s">
        <v>477</v>
      </c>
      <c r="G244" s="97" t="s">
        <v>478</v>
      </c>
      <c r="H244" s="97" t="s">
        <v>2870</v>
      </c>
      <c r="I244" s="97" t="s">
        <v>2839</v>
      </c>
      <c r="J244" s="97" t="s">
        <v>2868</v>
      </c>
      <c r="K244" s="97" t="s">
        <v>2869</v>
      </c>
      <c r="L244" s="97" t="s">
        <v>2825</v>
      </c>
      <c r="M244" s="97" t="s">
        <v>2826</v>
      </c>
      <c r="N244" s="98">
        <v>5</v>
      </c>
      <c r="O244" s="100">
        <v>2442288.56</v>
      </c>
      <c r="P244" s="100">
        <v>2163000</v>
      </c>
      <c r="Q244" s="100">
        <v>901250</v>
      </c>
      <c r="R244" s="100">
        <v>888632.25</v>
      </c>
      <c r="S244" s="100">
        <v>-12617.75</v>
      </c>
      <c r="T244" s="100">
        <v>-1.4000277392510403</v>
      </c>
      <c r="U244" s="97" t="s">
        <v>2846</v>
      </c>
    </row>
    <row r="245" spans="1:21" ht="45" hidden="1" x14ac:dyDescent="0.25">
      <c r="A245" s="96">
        <v>43524</v>
      </c>
      <c r="B245" s="97" t="s">
        <v>2914</v>
      </c>
      <c r="C245" s="98">
        <v>4</v>
      </c>
      <c r="D245" s="97" t="s">
        <v>16</v>
      </c>
      <c r="E245" s="97" t="s">
        <v>2019</v>
      </c>
      <c r="F245" s="97" t="s">
        <v>477</v>
      </c>
      <c r="G245" s="97" t="s">
        <v>478</v>
      </c>
      <c r="H245" s="97" t="s">
        <v>2870</v>
      </c>
      <c r="I245" s="97" t="s">
        <v>2839</v>
      </c>
      <c r="J245" s="97" t="s">
        <v>2868</v>
      </c>
      <c r="K245" s="97" t="s">
        <v>2869</v>
      </c>
      <c r="L245" s="97" t="s">
        <v>2827</v>
      </c>
      <c r="M245" s="97" t="s">
        <v>2828</v>
      </c>
      <c r="N245" s="98">
        <v>5</v>
      </c>
      <c r="O245" s="100">
        <v>3857291.69</v>
      </c>
      <c r="P245" s="100">
        <v>5841200</v>
      </c>
      <c r="Q245" s="100">
        <v>2433833.3333333335</v>
      </c>
      <c r="R245" s="100">
        <v>1327863.56</v>
      </c>
      <c r="S245" s="100">
        <v>-1105969.7733333332</v>
      </c>
      <c r="T245" s="100">
        <v>-45.441475313291789</v>
      </c>
      <c r="U245" s="97" t="s">
        <v>2846</v>
      </c>
    </row>
    <row r="246" spans="1:21" ht="45" hidden="1" x14ac:dyDescent="0.25">
      <c r="A246" s="96">
        <v>43524</v>
      </c>
      <c r="B246" s="97" t="s">
        <v>2914</v>
      </c>
      <c r="C246" s="98">
        <v>4</v>
      </c>
      <c r="D246" s="97" t="s">
        <v>16</v>
      </c>
      <c r="E246" s="97" t="s">
        <v>2019</v>
      </c>
      <c r="F246" s="97" t="s">
        <v>477</v>
      </c>
      <c r="G246" s="97" t="s">
        <v>478</v>
      </c>
      <c r="H246" s="97" t="s">
        <v>2870</v>
      </c>
      <c r="I246" s="97" t="s">
        <v>2839</v>
      </c>
      <c r="J246" s="97" t="s">
        <v>2868</v>
      </c>
      <c r="K246" s="97" t="s">
        <v>2869</v>
      </c>
      <c r="L246" s="97" t="s">
        <v>2829</v>
      </c>
      <c r="M246" s="97" t="s">
        <v>2830</v>
      </c>
      <c r="N246" s="98">
        <v>5</v>
      </c>
      <c r="O246" s="100">
        <v>1808696.35</v>
      </c>
      <c r="P246" s="100">
        <v>1673000</v>
      </c>
      <c r="Q246" s="100">
        <v>697083.33333333337</v>
      </c>
      <c r="R246" s="100">
        <v>780772.24000000011</v>
      </c>
      <c r="S246" s="100">
        <v>83688.906666666677</v>
      </c>
      <c r="T246" s="100">
        <v>12.005581350866706</v>
      </c>
      <c r="U246" s="97" t="s">
        <v>2847</v>
      </c>
    </row>
    <row r="247" spans="1:21" ht="45" hidden="1" x14ac:dyDescent="0.25">
      <c r="A247" s="96">
        <v>43524</v>
      </c>
      <c r="B247" s="97" t="s">
        <v>2914</v>
      </c>
      <c r="C247" s="98">
        <v>4</v>
      </c>
      <c r="D247" s="97" t="s">
        <v>16</v>
      </c>
      <c r="E247" s="97" t="s">
        <v>2019</v>
      </c>
      <c r="F247" s="97" t="s">
        <v>477</v>
      </c>
      <c r="G247" s="97" t="s">
        <v>478</v>
      </c>
      <c r="H247" s="97" t="s">
        <v>2870</v>
      </c>
      <c r="I247" s="97" t="s">
        <v>2839</v>
      </c>
      <c r="J247" s="97" t="s">
        <v>2868</v>
      </c>
      <c r="K247" s="97" t="s">
        <v>2869</v>
      </c>
      <c r="L247" s="97" t="s">
        <v>2831</v>
      </c>
      <c r="M247" s="97" t="s">
        <v>2832</v>
      </c>
      <c r="N247" s="98">
        <v>5</v>
      </c>
      <c r="O247" s="100">
        <v>3011787.63</v>
      </c>
      <c r="P247" s="100">
        <v>3580200</v>
      </c>
      <c r="Q247" s="100">
        <v>1491750</v>
      </c>
      <c r="R247" s="100">
        <v>1155885.32</v>
      </c>
      <c r="S247" s="100">
        <v>-335864.68</v>
      </c>
      <c r="T247" s="100">
        <v>-22.514810122339533</v>
      </c>
      <c r="U247" s="97" t="s">
        <v>2846</v>
      </c>
    </row>
    <row r="248" spans="1:21" ht="60" hidden="1" x14ac:dyDescent="0.25">
      <c r="A248" s="96">
        <v>43524</v>
      </c>
      <c r="B248" s="97" t="s">
        <v>2914</v>
      </c>
      <c r="C248" s="98">
        <v>4</v>
      </c>
      <c r="D248" s="97" t="s">
        <v>16</v>
      </c>
      <c r="E248" s="97" t="s">
        <v>2019</v>
      </c>
      <c r="F248" s="97" t="s">
        <v>477</v>
      </c>
      <c r="G248" s="97" t="s">
        <v>478</v>
      </c>
      <c r="H248" s="97" t="s">
        <v>2870</v>
      </c>
      <c r="I248" s="97" t="s">
        <v>2839</v>
      </c>
      <c r="J248" s="97" t="s">
        <v>2868</v>
      </c>
      <c r="K248" s="97" t="s">
        <v>2869</v>
      </c>
      <c r="L248" s="97" t="s">
        <v>2833</v>
      </c>
      <c r="M248" s="97" t="s">
        <v>2834</v>
      </c>
      <c r="N248" s="98">
        <v>5</v>
      </c>
      <c r="O248" s="100">
        <v>3633527.04</v>
      </c>
      <c r="P248" s="100">
        <v>3538600</v>
      </c>
      <c r="Q248" s="100">
        <v>1474416.6666666667</v>
      </c>
      <c r="R248" s="100">
        <v>1907878.6699999997</v>
      </c>
      <c r="S248" s="100">
        <v>433462.00333333336</v>
      </c>
      <c r="T248" s="100">
        <v>29.398881139433676</v>
      </c>
      <c r="U248" s="97" t="s">
        <v>2847</v>
      </c>
    </row>
    <row r="249" spans="1:21" ht="60" hidden="1" x14ac:dyDescent="0.25">
      <c r="A249" s="96">
        <v>43524</v>
      </c>
      <c r="B249" s="97" t="s">
        <v>2914</v>
      </c>
      <c r="C249" s="98">
        <v>4</v>
      </c>
      <c r="D249" s="97" t="s">
        <v>16</v>
      </c>
      <c r="E249" s="97" t="s">
        <v>2019</v>
      </c>
      <c r="F249" s="97" t="s">
        <v>477</v>
      </c>
      <c r="G249" s="97" t="s">
        <v>478</v>
      </c>
      <c r="H249" s="97" t="s">
        <v>2870</v>
      </c>
      <c r="I249" s="97" t="s">
        <v>2839</v>
      </c>
      <c r="J249" s="97" t="s">
        <v>2868</v>
      </c>
      <c r="K249" s="97" t="s">
        <v>2869</v>
      </c>
      <c r="L249" s="97" t="s">
        <v>2835</v>
      </c>
      <c r="M249" s="97" t="s">
        <v>2836</v>
      </c>
      <c r="N249" s="98">
        <v>5</v>
      </c>
      <c r="O249" s="100">
        <v>0</v>
      </c>
      <c r="P249" s="100">
        <v>0</v>
      </c>
      <c r="Q249" s="100">
        <v>0</v>
      </c>
      <c r="R249" s="100">
        <v>0</v>
      </c>
      <c r="S249" s="100">
        <v>0</v>
      </c>
      <c r="T249" s="101"/>
      <c r="U249" s="97" t="s">
        <v>2847</v>
      </c>
    </row>
    <row r="250" spans="1:21" ht="45" hidden="1" x14ac:dyDescent="0.25">
      <c r="A250" s="96">
        <v>43524</v>
      </c>
      <c r="B250" s="97" t="s">
        <v>2914</v>
      </c>
      <c r="C250" s="98">
        <v>4</v>
      </c>
      <c r="D250" s="97" t="s">
        <v>16</v>
      </c>
      <c r="E250" s="97" t="s">
        <v>2019</v>
      </c>
      <c r="F250" s="97" t="s">
        <v>477</v>
      </c>
      <c r="G250" s="97" t="s">
        <v>478</v>
      </c>
      <c r="H250" s="97" t="s">
        <v>2870</v>
      </c>
      <c r="I250" s="97" t="s">
        <v>2839</v>
      </c>
      <c r="J250" s="97" t="s">
        <v>2868</v>
      </c>
      <c r="K250" s="97" t="s">
        <v>2869</v>
      </c>
      <c r="L250" s="97" t="s">
        <v>2837</v>
      </c>
      <c r="M250" s="97" t="s">
        <v>2838</v>
      </c>
      <c r="N250" s="98">
        <v>5</v>
      </c>
      <c r="O250" s="100">
        <v>8339439.7300000004</v>
      </c>
      <c r="P250" s="100">
        <v>8190000</v>
      </c>
      <c r="Q250" s="100">
        <v>3412500</v>
      </c>
      <c r="R250" s="100">
        <v>3024129.85</v>
      </c>
      <c r="S250" s="100">
        <v>-388370.15</v>
      </c>
      <c r="T250" s="100">
        <v>-11.380810256410257</v>
      </c>
      <c r="U250" s="97" t="s">
        <v>2846</v>
      </c>
    </row>
    <row r="251" spans="1:21" ht="60" hidden="1" x14ac:dyDescent="0.25">
      <c r="A251" s="96">
        <v>43524</v>
      </c>
      <c r="B251" s="97" t="s">
        <v>2914</v>
      </c>
      <c r="C251" s="98">
        <v>4</v>
      </c>
      <c r="D251" s="97" t="s">
        <v>16</v>
      </c>
      <c r="E251" s="97" t="s">
        <v>2019</v>
      </c>
      <c r="F251" s="97" t="s">
        <v>477</v>
      </c>
      <c r="G251" s="97" t="s">
        <v>478</v>
      </c>
      <c r="H251" s="97" t="s">
        <v>2871</v>
      </c>
      <c r="I251" s="97" t="s">
        <v>2872</v>
      </c>
      <c r="J251" s="97" t="s">
        <v>2870</v>
      </c>
      <c r="K251" s="97" t="s">
        <v>1944</v>
      </c>
      <c r="L251" s="97" t="s">
        <v>2873</v>
      </c>
      <c r="M251" s="97" t="s">
        <v>2874</v>
      </c>
      <c r="N251" s="98">
        <v>5</v>
      </c>
      <c r="O251" s="100">
        <v>8097979.2199999997</v>
      </c>
      <c r="P251" s="100">
        <v>0</v>
      </c>
      <c r="Q251" s="100">
        <v>0</v>
      </c>
      <c r="R251" s="100">
        <v>21593932.77999999</v>
      </c>
      <c r="S251" s="100">
        <v>21593932.780000001</v>
      </c>
      <c r="T251" s="101"/>
      <c r="U251" s="97" t="s">
        <v>2846</v>
      </c>
    </row>
    <row r="252" spans="1:21" ht="60" hidden="1" x14ac:dyDescent="0.25">
      <c r="A252" s="96">
        <v>43524</v>
      </c>
      <c r="B252" s="97" t="s">
        <v>2914</v>
      </c>
      <c r="C252" s="98">
        <v>4</v>
      </c>
      <c r="D252" s="97" t="s">
        <v>16</v>
      </c>
      <c r="E252" s="97" t="s">
        <v>2019</v>
      </c>
      <c r="F252" s="97" t="s">
        <v>477</v>
      </c>
      <c r="G252" s="97" t="s">
        <v>478</v>
      </c>
      <c r="H252" s="97" t="s">
        <v>2875</v>
      </c>
      <c r="I252" s="97" t="s">
        <v>2876</v>
      </c>
      <c r="J252" s="97" t="s">
        <v>2877</v>
      </c>
      <c r="K252" s="97" t="s">
        <v>1944</v>
      </c>
      <c r="L252" s="97" t="s">
        <v>2878</v>
      </c>
      <c r="M252" s="97" t="s">
        <v>2879</v>
      </c>
      <c r="N252" s="98">
        <v>5</v>
      </c>
      <c r="O252" s="100">
        <v>13317861.49</v>
      </c>
      <c r="P252" s="100">
        <v>0</v>
      </c>
      <c r="Q252" s="100">
        <v>0</v>
      </c>
      <c r="R252" s="100">
        <v>24275303.969999999</v>
      </c>
      <c r="S252" s="100">
        <v>24275303.969999999</v>
      </c>
      <c r="T252" s="101"/>
      <c r="U252" s="97" t="s">
        <v>2846</v>
      </c>
    </row>
    <row r="253" spans="1:21" ht="60" hidden="1" x14ac:dyDescent="0.25">
      <c r="A253" s="96">
        <v>43524</v>
      </c>
      <c r="B253" s="97" t="s">
        <v>2914</v>
      </c>
      <c r="C253" s="98">
        <v>4</v>
      </c>
      <c r="D253" s="97" t="s">
        <v>16</v>
      </c>
      <c r="E253" s="97" t="s">
        <v>2019</v>
      </c>
      <c r="F253" s="97" t="s">
        <v>477</v>
      </c>
      <c r="G253" s="97" t="s">
        <v>478</v>
      </c>
      <c r="H253" s="97" t="s">
        <v>2875</v>
      </c>
      <c r="I253" s="97" t="s">
        <v>2876</v>
      </c>
      <c r="J253" s="97" t="s">
        <v>2877</v>
      </c>
      <c r="K253" s="97" t="s">
        <v>1944</v>
      </c>
      <c r="L253" s="97" t="s">
        <v>2880</v>
      </c>
      <c r="M253" s="97" t="s">
        <v>2881</v>
      </c>
      <c r="N253" s="98">
        <v>5</v>
      </c>
      <c r="O253" s="100">
        <v>-14426963.949999999</v>
      </c>
      <c r="P253" s="100">
        <v>0</v>
      </c>
      <c r="Q253" s="100">
        <v>0</v>
      </c>
      <c r="R253" s="100">
        <v>-14192690.510000002</v>
      </c>
      <c r="S253" s="100">
        <v>-14192690.51</v>
      </c>
      <c r="T253" s="101"/>
      <c r="U253" s="97" t="s">
        <v>2846</v>
      </c>
    </row>
    <row r="254" spans="1:21" ht="30" hidden="1" x14ac:dyDescent="0.25">
      <c r="A254" s="96">
        <v>43524</v>
      </c>
      <c r="B254" s="97" t="s">
        <v>2914</v>
      </c>
      <c r="C254" s="98">
        <v>4</v>
      </c>
      <c r="D254" s="97" t="s">
        <v>16</v>
      </c>
      <c r="E254" s="97" t="s">
        <v>2019</v>
      </c>
      <c r="F254" s="97" t="s">
        <v>479</v>
      </c>
      <c r="G254" s="97" t="s">
        <v>480</v>
      </c>
      <c r="H254" s="97" t="s">
        <v>2868</v>
      </c>
      <c r="I254" s="97" t="s">
        <v>2811</v>
      </c>
      <c r="J254" s="97" t="s">
        <v>2868</v>
      </c>
      <c r="K254" s="97" t="s">
        <v>2869</v>
      </c>
      <c r="L254" s="97" t="s">
        <v>2790</v>
      </c>
      <c r="M254" s="97" t="s">
        <v>2791</v>
      </c>
      <c r="N254" s="98">
        <v>5</v>
      </c>
      <c r="O254" s="100">
        <v>72639954.939999998</v>
      </c>
      <c r="P254" s="100">
        <v>62382294.990000002</v>
      </c>
      <c r="Q254" s="100">
        <v>25992622.912500001</v>
      </c>
      <c r="R254" s="100">
        <v>45583682.619999997</v>
      </c>
      <c r="S254" s="100">
        <v>19591059.7075</v>
      </c>
      <c r="T254" s="100">
        <v>75.371615144228286</v>
      </c>
      <c r="U254" s="97" t="s">
        <v>2846</v>
      </c>
    </row>
    <row r="255" spans="1:21" ht="30" hidden="1" x14ac:dyDescent="0.25">
      <c r="A255" s="96">
        <v>43524</v>
      </c>
      <c r="B255" s="97" t="s">
        <v>2914</v>
      </c>
      <c r="C255" s="98">
        <v>4</v>
      </c>
      <c r="D255" s="97" t="s">
        <v>16</v>
      </c>
      <c r="E255" s="97" t="s">
        <v>2019</v>
      </c>
      <c r="F255" s="97" t="s">
        <v>479</v>
      </c>
      <c r="G255" s="97" t="s">
        <v>480</v>
      </c>
      <c r="H255" s="97" t="s">
        <v>2868</v>
      </c>
      <c r="I255" s="97" t="s">
        <v>2811</v>
      </c>
      <c r="J255" s="97" t="s">
        <v>2868</v>
      </c>
      <c r="K255" s="97" t="s">
        <v>2869</v>
      </c>
      <c r="L255" s="97" t="s">
        <v>2792</v>
      </c>
      <c r="M255" s="97" t="s">
        <v>2793</v>
      </c>
      <c r="N255" s="98">
        <v>5</v>
      </c>
      <c r="O255" s="100">
        <v>516400</v>
      </c>
      <c r="P255" s="100">
        <v>560850</v>
      </c>
      <c r="Q255" s="100">
        <v>233687.5</v>
      </c>
      <c r="R255" s="100">
        <v>288700</v>
      </c>
      <c r="S255" s="100">
        <v>55012.5</v>
      </c>
      <c r="T255" s="100">
        <v>23.541053757689223</v>
      </c>
      <c r="U255" s="97" t="s">
        <v>2846</v>
      </c>
    </row>
    <row r="256" spans="1:21" ht="45" hidden="1" x14ac:dyDescent="0.25">
      <c r="A256" s="96">
        <v>43524</v>
      </c>
      <c r="B256" s="97" t="s">
        <v>2914</v>
      </c>
      <c r="C256" s="98">
        <v>4</v>
      </c>
      <c r="D256" s="97" t="s">
        <v>16</v>
      </c>
      <c r="E256" s="97" t="s">
        <v>2019</v>
      </c>
      <c r="F256" s="97" t="s">
        <v>479</v>
      </c>
      <c r="G256" s="97" t="s">
        <v>480</v>
      </c>
      <c r="H256" s="97" t="s">
        <v>2868</v>
      </c>
      <c r="I256" s="97" t="s">
        <v>2811</v>
      </c>
      <c r="J256" s="97" t="s">
        <v>2868</v>
      </c>
      <c r="K256" s="97" t="s">
        <v>2869</v>
      </c>
      <c r="L256" s="97" t="s">
        <v>2794</v>
      </c>
      <c r="M256" s="97" t="s">
        <v>2795</v>
      </c>
      <c r="N256" s="98">
        <v>5</v>
      </c>
      <c r="O256" s="100">
        <v>159092</v>
      </c>
      <c r="P256" s="100">
        <v>146953</v>
      </c>
      <c r="Q256" s="100">
        <v>61230.416666666672</v>
      </c>
      <c r="R256" s="100">
        <v>76832</v>
      </c>
      <c r="S256" s="100">
        <v>15601.583333333334</v>
      </c>
      <c r="T256" s="100">
        <v>25.480119493987871</v>
      </c>
      <c r="U256" s="97" t="s">
        <v>2846</v>
      </c>
    </row>
    <row r="257" spans="1:21" ht="90" hidden="1" x14ac:dyDescent="0.25">
      <c r="A257" s="96">
        <v>43524</v>
      </c>
      <c r="B257" s="97" t="s">
        <v>2914</v>
      </c>
      <c r="C257" s="98">
        <v>4</v>
      </c>
      <c r="D257" s="97" t="s">
        <v>16</v>
      </c>
      <c r="E257" s="97" t="s">
        <v>2019</v>
      </c>
      <c r="F257" s="97" t="s">
        <v>479</v>
      </c>
      <c r="G257" s="97" t="s">
        <v>480</v>
      </c>
      <c r="H257" s="97" t="s">
        <v>2868</v>
      </c>
      <c r="I257" s="97" t="s">
        <v>2811</v>
      </c>
      <c r="J257" s="97" t="s">
        <v>2868</v>
      </c>
      <c r="K257" s="97" t="s">
        <v>2869</v>
      </c>
      <c r="L257" s="97" t="s">
        <v>2797</v>
      </c>
      <c r="M257" s="97" t="s">
        <v>2798</v>
      </c>
      <c r="N257" s="98">
        <v>5</v>
      </c>
      <c r="O257" s="100">
        <v>4989834.01</v>
      </c>
      <c r="P257" s="100">
        <v>4908288.07</v>
      </c>
      <c r="Q257" s="100">
        <v>2045120.0291666666</v>
      </c>
      <c r="R257" s="100">
        <v>2185284.65</v>
      </c>
      <c r="S257" s="100">
        <v>140164.62083333335</v>
      </c>
      <c r="T257" s="100">
        <v>6.8536134228975687</v>
      </c>
      <c r="U257" s="97" t="s">
        <v>2846</v>
      </c>
    </row>
    <row r="258" spans="1:21" ht="45" hidden="1" x14ac:dyDescent="0.25">
      <c r="A258" s="96">
        <v>43524</v>
      </c>
      <c r="B258" s="97" t="s">
        <v>2914</v>
      </c>
      <c r="C258" s="98">
        <v>4</v>
      </c>
      <c r="D258" s="97" t="s">
        <v>16</v>
      </c>
      <c r="E258" s="97" t="s">
        <v>2019</v>
      </c>
      <c r="F258" s="97" t="s">
        <v>479</v>
      </c>
      <c r="G258" s="97" t="s">
        <v>480</v>
      </c>
      <c r="H258" s="97" t="s">
        <v>2868</v>
      </c>
      <c r="I258" s="97" t="s">
        <v>2811</v>
      </c>
      <c r="J258" s="97" t="s">
        <v>2868</v>
      </c>
      <c r="K258" s="97" t="s">
        <v>2869</v>
      </c>
      <c r="L258" s="97" t="s">
        <v>2799</v>
      </c>
      <c r="M258" s="97" t="s">
        <v>2800</v>
      </c>
      <c r="N258" s="98">
        <v>5</v>
      </c>
      <c r="O258" s="100">
        <v>1962301.49</v>
      </c>
      <c r="P258" s="100">
        <v>1999157.58</v>
      </c>
      <c r="Q258" s="100">
        <v>832982.32499999995</v>
      </c>
      <c r="R258" s="100">
        <v>657539.23999999976</v>
      </c>
      <c r="S258" s="100">
        <v>-175443.08499999999</v>
      </c>
      <c r="T258" s="100">
        <v>-21.0620417426024</v>
      </c>
      <c r="U258" s="97" t="s">
        <v>2847</v>
      </c>
    </row>
    <row r="259" spans="1:21" ht="45" hidden="1" x14ac:dyDescent="0.25">
      <c r="A259" s="96">
        <v>43524</v>
      </c>
      <c r="B259" s="97" t="s">
        <v>2914</v>
      </c>
      <c r="C259" s="98">
        <v>4</v>
      </c>
      <c r="D259" s="97" t="s">
        <v>16</v>
      </c>
      <c r="E259" s="97" t="s">
        <v>2019</v>
      </c>
      <c r="F259" s="97" t="s">
        <v>479</v>
      </c>
      <c r="G259" s="97" t="s">
        <v>480</v>
      </c>
      <c r="H259" s="97" t="s">
        <v>2868</v>
      </c>
      <c r="I259" s="97" t="s">
        <v>2811</v>
      </c>
      <c r="J259" s="97" t="s">
        <v>2868</v>
      </c>
      <c r="K259" s="97" t="s">
        <v>2869</v>
      </c>
      <c r="L259" s="97" t="s">
        <v>2801</v>
      </c>
      <c r="M259" s="97" t="s">
        <v>2802</v>
      </c>
      <c r="N259" s="98">
        <v>5</v>
      </c>
      <c r="O259" s="100">
        <v>2833916.66</v>
      </c>
      <c r="P259" s="100">
        <v>2905155.5</v>
      </c>
      <c r="Q259" s="100">
        <v>1210481.4583333333</v>
      </c>
      <c r="R259" s="100">
        <v>367047.54000000004</v>
      </c>
      <c r="S259" s="100">
        <v>-843433.91833333333</v>
      </c>
      <c r="T259" s="100">
        <v>-69.677557845010355</v>
      </c>
      <c r="U259" s="97" t="s">
        <v>2847</v>
      </c>
    </row>
    <row r="260" spans="1:21" ht="60" hidden="1" x14ac:dyDescent="0.25">
      <c r="A260" s="96">
        <v>43524</v>
      </c>
      <c r="B260" s="97" t="s">
        <v>2914</v>
      </c>
      <c r="C260" s="98">
        <v>4</v>
      </c>
      <c r="D260" s="97" t="s">
        <v>16</v>
      </c>
      <c r="E260" s="97" t="s">
        <v>2019</v>
      </c>
      <c r="F260" s="97" t="s">
        <v>479</v>
      </c>
      <c r="G260" s="97" t="s">
        <v>480</v>
      </c>
      <c r="H260" s="97" t="s">
        <v>2868</v>
      </c>
      <c r="I260" s="97" t="s">
        <v>2811</v>
      </c>
      <c r="J260" s="97" t="s">
        <v>2868</v>
      </c>
      <c r="K260" s="97" t="s">
        <v>2869</v>
      </c>
      <c r="L260" s="97" t="s">
        <v>2803</v>
      </c>
      <c r="M260" s="97" t="s">
        <v>2804</v>
      </c>
      <c r="N260" s="98">
        <v>5</v>
      </c>
      <c r="O260" s="100">
        <v>12606255.449999999</v>
      </c>
      <c r="P260" s="100">
        <v>13016113.82</v>
      </c>
      <c r="Q260" s="100">
        <v>5423380.7583333328</v>
      </c>
      <c r="R260" s="100">
        <v>5420216</v>
      </c>
      <c r="S260" s="100">
        <v>-3164.7583333333332</v>
      </c>
      <c r="T260" s="100">
        <v>-5.8353976502027859E-2</v>
      </c>
      <c r="U260" s="97" t="s">
        <v>2847</v>
      </c>
    </row>
    <row r="261" spans="1:21" ht="60" hidden="1" x14ac:dyDescent="0.25">
      <c r="A261" s="96">
        <v>43524</v>
      </c>
      <c r="B261" s="97" t="s">
        <v>2914</v>
      </c>
      <c r="C261" s="98">
        <v>4</v>
      </c>
      <c r="D261" s="97" t="s">
        <v>16</v>
      </c>
      <c r="E261" s="97" t="s">
        <v>2019</v>
      </c>
      <c r="F261" s="97" t="s">
        <v>479</v>
      </c>
      <c r="G261" s="97" t="s">
        <v>480</v>
      </c>
      <c r="H261" s="97" t="s">
        <v>2868</v>
      </c>
      <c r="I261" s="97" t="s">
        <v>2811</v>
      </c>
      <c r="J261" s="97" t="s">
        <v>2868</v>
      </c>
      <c r="K261" s="97" t="s">
        <v>2869</v>
      </c>
      <c r="L261" s="97" t="s">
        <v>2805</v>
      </c>
      <c r="M261" s="97" t="s">
        <v>2806</v>
      </c>
      <c r="N261" s="98">
        <v>5</v>
      </c>
      <c r="O261" s="100">
        <v>39172855.560000002</v>
      </c>
      <c r="P261" s="100">
        <v>39736573.579999998</v>
      </c>
      <c r="Q261" s="100">
        <v>16556905.658333335</v>
      </c>
      <c r="R261" s="100">
        <v>15346184</v>
      </c>
      <c r="S261" s="100">
        <v>-1210721.6583333334</v>
      </c>
      <c r="T261" s="100">
        <v>-7.3124875101523541</v>
      </c>
      <c r="U261" s="97" t="s">
        <v>2847</v>
      </c>
    </row>
    <row r="262" spans="1:21" ht="30" hidden="1" x14ac:dyDescent="0.25">
      <c r="A262" s="96">
        <v>43524</v>
      </c>
      <c r="B262" s="97" t="s">
        <v>2914</v>
      </c>
      <c r="C262" s="98">
        <v>4</v>
      </c>
      <c r="D262" s="97" t="s">
        <v>16</v>
      </c>
      <c r="E262" s="97" t="s">
        <v>2019</v>
      </c>
      <c r="F262" s="97" t="s">
        <v>479</v>
      </c>
      <c r="G262" s="97" t="s">
        <v>480</v>
      </c>
      <c r="H262" s="97" t="s">
        <v>2868</v>
      </c>
      <c r="I262" s="97" t="s">
        <v>2811</v>
      </c>
      <c r="J262" s="97" t="s">
        <v>2868</v>
      </c>
      <c r="K262" s="97" t="s">
        <v>2869</v>
      </c>
      <c r="L262" s="97" t="s">
        <v>2807</v>
      </c>
      <c r="M262" s="97" t="s">
        <v>2808</v>
      </c>
      <c r="N262" s="98">
        <v>5</v>
      </c>
      <c r="O262" s="100">
        <v>10007308.539999999</v>
      </c>
      <c r="P262" s="100">
        <v>10886004.58</v>
      </c>
      <c r="Q262" s="100">
        <v>4535835.2416666672</v>
      </c>
      <c r="R262" s="100">
        <v>4646278.6300000008</v>
      </c>
      <c r="S262" s="100">
        <v>110443.38833333334</v>
      </c>
      <c r="T262" s="100">
        <v>2.4349074084258748</v>
      </c>
      <c r="U262" s="97" t="s">
        <v>2846</v>
      </c>
    </row>
    <row r="263" spans="1:21" ht="30" hidden="1" x14ac:dyDescent="0.25">
      <c r="A263" s="96">
        <v>43524</v>
      </c>
      <c r="B263" s="97" t="s">
        <v>2914</v>
      </c>
      <c r="C263" s="98">
        <v>4</v>
      </c>
      <c r="D263" s="97" t="s">
        <v>16</v>
      </c>
      <c r="E263" s="97" t="s">
        <v>2019</v>
      </c>
      <c r="F263" s="97" t="s">
        <v>479</v>
      </c>
      <c r="G263" s="97" t="s">
        <v>480</v>
      </c>
      <c r="H263" s="97" t="s">
        <v>2868</v>
      </c>
      <c r="I263" s="97" t="s">
        <v>2811</v>
      </c>
      <c r="J263" s="97" t="s">
        <v>2868</v>
      </c>
      <c r="K263" s="97" t="s">
        <v>2869</v>
      </c>
      <c r="L263" s="97" t="s">
        <v>2809</v>
      </c>
      <c r="M263" s="97" t="s">
        <v>2810</v>
      </c>
      <c r="N263" s="98">
        <v>5</v>
      </c>
      <c r="O263" s="100">
        <v>1242121.8500000001</v>
      </c>
      <c r="P263" s="100">
        <v>7272520</v>
      </c>
      <c r="Q263" s="100">
        <v>3030216.666666667</v>
      </c>
      <c r="R263" s="100">
        <v>2604294.44</v>
      </c>
      <c r="S263" s="100">
        <v>-425922.22666666668</v>
      </c>
      <c r="T263" s="100">
        <v>-14.055834071271031</v>
      </c>
      <c r="U263" s="97" t="s">
        <v>2847</v>
      </c>
    </row>
    <row r="264" spans="1:21" ht="45" hidden="1" x14ac:dyDescent="0.25">
      <c r="A264" s="96">
        <v>43524</v>
      </c>
      <c r="B264" s="97" t="s">
        <v>2914</v>
      </c>
      <c r="C264" s="98">
        <v>4</v>
      </c>
      <c r="D264" s="97" t="s">
        <v>16</v>
      </c>
      <c r="E264" s="97" t="s">
        <v>2019</v>
      </c>
      <c r="F264" s="97" t="s">
        <v>479</v>
      </c>
      <c r="G264" s="97" t="s">
        <v>480</v>
      </c>
      <c r="H264" s="97" t="s">
        <v>2868</v>
      </c>
      <c r="I264" s="97" t="s">
        <v>2811</v>
      </c>
      <c r="J264" s="97" t="s">
        <v>2868</v>
      </c>
      <c r="K264" s="97" t="s">
        <v>2869</v>
      </c>
      <c r="L264" s="97" t="s">
        <v>2897</v>
      </c>
      <c r="M264" s="97" t="s">
        <v>2796</v>
      </c>
      <c r="N264" s="98">
        <v>5</v>
      </c>
      <c r="O264" s="100">
        <v>577825.1</v>
      </c>
      <c r="P264" s="100">
        <v>676803.35</v>
      </c>
      <c r="Q264" s="100">
        <v>282001.39583333337</v>
      </c>
      <c r="R264" s="100">
        <v>244524.93</v>
      </c>
      <c r="S264" s="100">
        <v>-37476.465833333335</v>
      </c>
      <c r="T264" s="100">
        <v>-13.289461111562169</v>
      </c>
      <c r="U264" s="97" t="s">
        <v>2847</v>
      </c>
    </row>
    <row r="265" spans="1:21" ht="30" hidden="1" x14ac:dyDescent="0.25">
      <c r="A265" s="96">
        <v>43524</v>
      </c>
      <c r="B265" s="97" t="s">
        <v>2914</v>
      </c>
      <c r="C265" s="98">
        <v>4</v>
      </c>
      <c r="D265" s="97" t="s">
        <v>16</v>
      </c>
      <c r="E265" s="97" t="s">
        <v>2019</v>
      </c>
      <c r="F265" s="97" t="s">
        <v>479</v>
      </c>
      <c r="G265" s="97" t="s">
        <v>480</v>
      </c>
      <c r="H265" s="97" t="s">
        <v>2870</v>
      </c>
      <c r="I265" s="97" t="s">
        <v>2839</v>
      </c>
      <c r="J265" s="97" t="s">
        <v>2868</v>
      </c>
      <c r="K265" s="97" t="s">
        <v>2869</v>
      </c>
      <c r="L265" s="97" t="s">
        <v>2812</v>
      </c>
      <c r="M265" s="97" t="s">
        <v>2813</v>
      </c>
      <c r="N265" s="98">
        <v>5</v>
      </c>
      <c r="O265" s="100">
        <v>14867994.68</v>
      </c>
      <c r="P265" s="100">
        <v>13571515.460000001</v>
      </c>
      <c r="Q265" s="100">
        <v>5654798.1083333334</v>
      </c>
      <c r="R265" s="100">
        <v>5508940.79</v>
      </c>
      <c r="S265" s="100">
        <v>-145857.31833333333</v>
      </c>
      <c r="T265" s="100">
        <v>-2.5793550103652172</v>
      </c>
      <c r="U265" s="97" t="s">
        <v>2846</v>
      </c>
    </row>
    <row r="266" spans="1:21" ht="75" hidden="1" x14ac:dyDescent="0.25">
      <c r="A266" s="96">
        <v>43524</v>
      </c>
      <c r="B266" s="97" t="s">
        <v>2914</v>
      </c>
      <c r="C266" s="98">
        <v>4</v>
      </c>
      <c r="D266" s="97" t="s">
        <v>16</v>
      </c>
      <c r="E266" s="97" t="s">
        <v>2019</v>
      </c>
      <c r="F266" s="97" t="s">
        <v>479</v>
      </c>
      <c r="G266" s="97" t="s">
        <v>480</v>
      </c>
      <c r="H266" s="97" t="s">
        <v>2870</v>
      </c>
      <c r="I266" s="97" t="s">
        <v>2839</v>
      </c>
      <c r="J266" s="97" t="s">
        <v>2868</v>
      </c>
      <c r="K266" s="97" t="s">
        <v>2869</v>
      </c>
      <c r="L266" s="97" t="s">
        <v>2814</v>
      </c>
      <c r="M266" s="97" t="s">
        <v>2815</v>
      </c>
      <c r="N266" s="98">
        <v>5</v>
      </c>
      <c r="O266" s="100">
        <v>1969855.75</v>
      </c>
      <c r="P266" s="100">
        <v>3613173</v>
      </c>
      <c r="Q266" s="100">
        <v>1505488.75</v>
      </c>
      <c r="R266" s="100">
        <v>2255030.1</v>
      </c>
      <c r="S266" s="100">
        <v>749541.35</v>
      </c>
      <c r="T266" s="100">
        <v>49.78724351145101</v>
      </c>
      <c r="U266" s="97" t="s">
        <v>2847</v>
      </c>
    </row>
    <row r="267" spans="1:21" ht="45" hidden="1" x14ac:dyDescent="0.25">
      <c r="A267" s="96">
        <v>43524</v>
      </c>
      <c r="B267" s="97" t="s">
        <v>2914</v>
      </c>
      <c r="C267" s="98">
        <v>4</v>
      </c>
      <c r="D267" s="97" t="s">
        <v>16</v>
      </c>
      <c r="E267" s="97" t="s">
        <v>2019</v>
      </c>
      <c r="F267" s="97" t="s">
        <v>479</v>
      </c>
      <c r="G267" s="97" t="s">
        <v>480</v>
      </c>
      <c r="H267" s="97" t="s">
        <v>2870</v>
      </c>
      <c r="I267" s="97" t="s">
        <v>2839</v>
      </c>
      <c r="J267" s="97" t="s">
        <v>2868</v>
      </c>
      <c r="K267" s="97" t="s">
        <v>2869</v>
      </c>
      <c r="L267" s="97" t="s">
        <v>2816</v>
      </c>
      <c r="M267" s="97" t="s">
        <v>2817</v>
      </c>
      <c r="N267" s="98">
        <v>5</v>
      </c>
      <c r="O267" s="100">
        <v>838176.11</v>
      </c>
      <c r="P267" s="100">
        <v>1313454.6299999999</v>
      </c>
      <c r="Q267" s="100">
        <v>547272.76249999995</v>
      </c>
      <c r="R267" s="100">
        <v>806200.37</v>
      </c>
      <c r="S267" s="100">
        <v>258927.60750000001</v>
      </c>
      <c r="T267" s="100">
        <v>47.312350484462492</v>
      </c>
      <c r="U267" s="97" t="s">
        <v>2847</v>
      </c>
    </row>
    <row r="268" spans="1:21" ht="75" hidden="1" x14ac:dyDescent="0.25">
      <c r="A268" s="96">
        <v>43524</v>
      </c>
      <c r="B268" s="97" t="s">
        <v>2914</v>
      </c>
      <c r="C268" s="98">
        <v>4</v>
      </c>
      <c r="D268" s="97" t="s">
        <v>16</v>
      </c>
      <c r="E268" s="97" t="s">
        <v>2019</v>
      </c>
      <c r="F268" s="97" t="s">
        <v>479</v>
      </c>
      <c r="G268" s="97" t="s">
        <v>480</v>
      </c>
      <c r="H268" s="97" t="s">
        <v>2870</v>
      </c>
      <c r="I268" s="97" t="s">
        <v>2839</v>
      </c>
      <c r="J268" s="97" t="s">
        <v>2868</v>
      </c>
      <c r="K268" s="97" t="s">
        <v>2869</v>
      </c>
      <c r="L268" s="97" t="s">
        <v>2818</v>
      </c>
      <c r="M268" s="97" t="s">
        <v>2819</v>
      </c>
      <c r="N268" s="98">
        <v>5</v>
      </c>
      <c r="O268" s="100">
        <v>3554077.73</v>
      </c>
      <c r="P268" s="100">
        <v>1362124.5</v>
      </c>
      <c r="Q268" s="100">
        <v>567551.875</v>
      </c>
      <c r="R268" s="100">
        <v>1834865.94</v>
      </c>
      <c r="S268" s="100">
        <v>1267314.0649999999</v>
      </c>
      <c r="T268" s="100">
        <v>223.29484243180414</v>
      </c>
      <c r="U268" s="97" t="s">
        <v>2847</v>
      </c>
    </row>
    <row r="269" spans="1:21" ht="60" hidden="1" x14ac:dyDescent="0.25">
      <c r="A269" s="96">
        <v>43524</v>
      </c>
      <c r="B269" s="97" t="s">
        <v>2914</v>
      </c>
      <c r="C269" s="98">
        <v>4</v>
      </c>
      <c r="D269" s="97" t="s">
        <v>16</v>
      </c>
      <c r="E269" s="97" t="s">
        <v>2019</v>
      </c>
      <c r="F269" s="97" t="s">
        <v>479</v>
      </c>
      <c r="G269" s="97" t="s">
        <v>480</v>
      </c>
      <c r="H269" s="97" t="s">
        <v>2870</v>
      </c>
      <c r="I269" s="97" t="s">
        <v>2839</v>
      </c>
      <c r="J269" s="97" t="s">
        <v>2868</v>
      </c>
      <c r="K269" s="97" t="s">
        <v>2869</v>
      </c>
      <c r="L269" s="97" t="s">
        <v>2820</v>
      </c>
      <c r="M269" s="97" t="s">
        <v>2821</v>
      </c>
      <c r="N269" s="98">
        <v>5</v>
      </c>
      <c r="O269" s="100">
        <v>39193198.5</v>
      </c>
      <c r="P269" s="100">
        <v>39756044.780000001</v>
      </c>
      <c r="Q269" s="100">
        <v>16565018.658333333</v>
      </c>
      <c r="R269" s="100">
        <v>15353323</v>
      </c>
      <c r="S269" s="100">
        <v>-1211695.6583333334</v>
      </c>
      <c r="T269" s="100">
        <v>-7.3147859554252168</v>
      </c>
      <c r="U269" s="97" t="s">
        <v>2846</v>
      </c>
    </row>
    <row r="270" spans="1:21" ht="30" hidden="1" x14ac:dyDescent="0.25">
      <c r="A270" s="96">
        <v>43524</v>
      </c>
      <c r="B270" s="97" t="s">
        <v>2914</v>
      </c>
      <c r="C270" s="98">
        <v>4</v>
      </c>
      <c r="D270" s="97" t="s">
        <v>16</v>
      </c>
      <c r="E270" s="97" t="s">
        <v>2019</v>
      </c>
      <c r="F270" s="97" t="s">
        <v>479</v>
      </c>
      <c r="G270" s="97" t="s">
        <v>480</v>
      </c>
      <c r="H270" s="97" t="s">
        <v>2870</v>
      </c>
      <c r="I270" s="97" t="s">
        <v>2839</v>
      </c>
      <c r="J270" s="97" t="s">
        <v>2868</v>
      </c>
      <c r="K270" s="97" t="s">
        <v>2869</v>
      </c>
      <c r="L270" s="97" t="s">
        <v>2822</v>
      </c>
      <c r="M270" s="97" t="s">
        <v>2848</v>
      </c>
      <c r="N270" s="98">
        <v>5</v>
      </c>
      <c r="O270" s="100">
        <v>11753460.9</v>
      </c>
      <c r="P270" s="100">
        <v>12380649.789999999</v>
      </c>
      <c r="Q270" s="100">
        <v>5158604.0791666666</v>
      </c>
      <c r="R270" s="100">
        <v>6519326</v>
      </c>
      <c r="S270" s="100">
        <v>1360721.9208333334</v>
      </c>
      <c r="T270" s="100">
        <v>26.377715753156764</v>
      </c>
      <c r="U270" s="97" t="s">
        <v>2847</v>
      </c>
    </row>
    <row r="271" spans="1:21" ht="30" hidden="1" x14ac:dyDescent="0.25">
      <c r="A271" s="96">
        <v>43524</v>
      </c>
      <c r="B271" s="97" t="s">
        <v>2914</v>
      </c>
      <c r="C271" s="98">
        <v>4</v>
      </c>
      <c r="D271" s="97" t="s">
        <v>16</v>
      </c>
      <c r="E271" s="97" t="s">
        <v>2019</v>
      </c>
      <c r="F271" s="97" t="s">
        <v>479</v>
      </c>
      <c r="G271" s="97" t="s">
        <v>480</v>
      </c>
      <c r="H271" s="97" t="s">
        <v>2870</v>
      </c>
      <c r="I271" s="97" t="s">
        <v>2839</v>
      </c>
      <c r="J271" s="97" t="s">
        <v>2868</v>
      </c>
      <c r="K271" s="97" t="s">
        <v>2869</v>
      </c>
      <c r="L271" s="97" t="s">
        <v>2823</v>
      </c>
      <c r="M271" s="97" t="s">
        <v>2824</v>
      </c>
      <c r="N271" s="98">
        <v>5</v>
      </c>
      <c r="O271" s="100">
        <v>18826241</v>
      </c>
      <c r="P271" s="100">
        <v>19178312</v>
      </c>
      <c r="Q271" s="100">
        <v>7990963.333333334</v>
      </c>
      <c r="R271" s="100">
        <v>8353293.25</v>
      </c>
      <c r="S271" s="100">
        <v>362329.91666666669</v>
      </c>
      <c r="T271" s="100">
        <v>4.5342457667807254</v>
      </c>
      <c r="U271" s="97" t="s">
        <v>2847</v>
      </c>
    </row>
    <row r="272" spans="1:21" ht="45" hidden="1" x14ac:dyDescent="0.25">
      <c r="A272" s="96">
        <v>43524</v>
      </c>
      <c r="B272" s="97" t="s">
        <v>2914</v>
      </c>
      <c r="C272" s="98">
        <v>4</v>
      </c>
      <c r="D272" s="97" t="s">
        <v>16</v>
      </c>
      <c r="E272" s="97" t="s">
        <v>2019</v>
      </c>
      <c r="F272" s="97" t="s">
        <v>479</v>
      </c>
      <c r="G272" s="97" t="s">
        <v>480</v>
      </c>
      <c r="H272" s="97" t="s">
        <v>2870</v>
      </c>
      <c r="I272" s="97" t="s">
        <v>2839</v>
      </c>
      <c r="J272" s="97" t="s">
        <v>2868</v>
      </c>
      <c r="K272" s="97" t="s">
        <v>2869</v>
      </c>
      <c r="L272" s="97" t="s">
        <v>2825</v>
      </c>
      <c r="M272" s="97" t="s">
        <v>2826</v>
      </c>
      <c r="N272" s="98">
        <v>5</v>
      </c>
      <c r="O272" s="100">
        <v>2802299.88</v>
      </c>
      <c r="P272" s="100">
        <v>2358897.2799999998</v>
      </c>
      <c r="Q272" s="100">
        <v>982873.86666666658</v>
      </c>
      <c r="R272" s="100">
        <v>1275785.6000000001</v>
      </c>
      <c r="S272" s="100">
        <v>292911.73333333334</v>
      </c>
      <c r="T272" s="100">
        <v>29.801558802933549</v>
      </c>
      <c r="U272" s="97" t="s">
        <v>2847</v>
      </c>
    </row>
    <row r="273" spans="1:21" ht="30" hidden="1" x14ac:dyDescent="0.25">
      <c r="A273" s="96">
        <v>43524</v>
      </c>
      <c r="B273" s="97" t="s">
        <v>2914</v>
      </c>
      <c r="C273" s="98">
        <v>4</v>
      </c>
      <c r="D273" s="97" t="s">
        <v>16</v>
      </c>
      <c r="E273" s="97" t="s">
        <v>2019</v>
      </c>
      <c r="F273" s="97" t="s">
        <v>479</v>
      </c>
      <c r="G273" s="97" t="s">
        <v>480</v>
      </c>
      <c r="H273" s="97" t="s">
        <v>2870</v>
      </c>
      <c r="I273" s="97" t="s">
        <v>2839</v>
      </c>
      <c r="J273" s="97" t="s">
        <v>2868</v>
      </c>
      <c r="K273" s="97" t="s">
        <v>2869</v>
      </c>
      <c r="L273" s="97" t="s">
        <v>2827</v>
      </c>
      <c r="M273" s="97" t="s">
        <v>2828</v>
      </c>
      <c r="N273" s="98">
        <v>5</v>
      </c>
      <c r="O273" s="100">
        <v>9074393.4299999997</v>
      </c>
      <c r="P273" s="100">
        <v>8584502.1699999999</v>
      </c>
      <c r="Q273" s="100">
        <v>3576875.9041666668</v>
      </c>
      <c r="R273" s="100">
        <v>3293742.9899999998</v>
      </c>
      <c r="S273" s="100">
        <v>-283132.91416666668</v>
      </c>
      <c r="T273" s="100">
        <v>-7.9156482291389541</v>
      </c>
      <c r="U273" s="97" t="s">
        <v>2846</v>
      </c>
    </row>
    <row r="274" spans="1:21" ht="45" hidden="1" x14ac:dyDescent="0.25">
      <c r="A274" s="96">
        <v>43524</v>
      </c>
      <c r="B274" s="97" t="s">
        <v>2914</v>
      </c>
      <c r="C274" s="98">
        <v>4</v>
      </c>
      <c r="D274" s="97" t="s">
        <v>16</v>
      </c>
      <c r="E274" s="97" t="s">
        <v>2019</v>
      </c>
      <c r="F274" s="97" t="s">
        <v>479</v>
      </c>
      <c r="G274" s="97" t="s">
        <v>480</v>
      </c>
      <c r="H274" s="97" t="s">
        <v>2870</v>
      </c>
      <c r="I274" s="97" t="s">
        <v>2839</v>
      </c>
      <c r="J274" s="97" t="s">
        <v>2868</v>
      </c>
      <c r="K274" s="97" t="s">
        <v>2869</v>
      </c>
      <c r="L274" s="97" t="s">
        <v>2829</v>
      </c>
      <c r="M274" s="97" t="s">
        <v>2830</v>
      </c>
      <c r="N274" s="98">
        <v>5</v>
      </c>
      <c r="O274" s="100">
        <v>3364159.97</v>
      </c>
      <c r="P274" s="100">
        <v>3479252.28</v>
      </c>
      <c r="Q274" s="100">
        <v>1449688.45</v>
      </c>
      <c r="R274" s="100">
        <v>1617576.47</v>
      </c>
      <c r="S274" s="100">
        <v>167888.02</v>
      </c>
      <c r="T274" s="100">
        <v>11.580972449632196</v>
      </c>
      <c r="U274" s="97" t="s">
        <v>2847</v>
      </c>
    </row>
    <row r="275" spans="1:21" ht="30" hidden="1" x14ac:dyDescent="0.25">
      <c r="A275" s="96">
        <v>43524</v>
      </c>
      <c r="B275" s="97" t="s">
        <v>2914</v>
      </c>
      <c r="C275" s="98">
        <v>4</v>
      </c>
      <c r="D275" s="97" t="s">
        <v>16</v>
      </c>
      <c r="E275" s="97" t="s">
        <v>2019</v>
      </c>
      <c r="F275" s="97" t="s">
        <v>479</v>
      </c>
      <c r="G275" s="97" t="s">
        <v>480</v>
      </c>
      <c r="H275" s="97" t="s">
        <v>2870</v>
      </c>
      <c r="I275" s="97" t="s">
        <v>2839</v>
      </c>
      <c r="J275" s="97" t="s">
        <v>2868</v>
      </c>
      <c r="K275" s="97" t="s">
        <v>2869</v>
      </c>
      <c r="L275" s="97" t="s">
        <v>2831</v>
      </c>
      <c r="M275" s="97" t="s">
        <v>2832</v>
      </c>
      <c r="N275" s="98">
        <v>5</v>
      </c>
      <c r="O275" s="100">
        <v>4285637.6100000003</v>
      </c>
      <c r="P275" s="100">
        <v>5384165.6799999997</v>
      </c>
      <c r="Q275" s="100">
        <v>2243402.3666666667</v>
      </c>
      <c r="R275" s="100">
        <v>2057059.03</v>
      </c>
      <c r="S275" s="100">
        <v>-186343.33666666667</v>
      </c>
      <c r="T275" s="100">
        <v>-8.3062824322300575</v>
      </c>
      <c r="U275" s="97" t="s">
        <v>2846</v>
      </c>
    </row>
    <row r="276" spans="1:21" ht="60" hidden="1" x14ac:dyDescent="0.25">
      <c r="A276" s="96">
        <v>43524</v>
      </c>
      <c r="B276" s="97" t="s">
        <v>2914</v>
      </c>
      <c r="C276" s="98">
        <v>4</v>
      </c>
      <c r="D276" s="97" t="s">
        <v>16</v>
      </c>
      <c r="E276" s="97" t="s">
        <v>2019</v>
      </c>
      <c r="F276" s="97" t="s">
        <v>479</v>
      </c>
      <c r="G276" s="97" t="s">
        <v>480</v>
      </c>
      <c r="H276" s="97" t="s">
        <v>2870</v>
      </c>
      <c r="I276" s="97" t="s">
        <v>2839</v>
      </c>
      <c r="J276" s="97" t="s">
        <v>2868</v>
      </c>
      <c r="K276" s="97" t="s">
        <v>2869</v>
      </c>
      <c r="L276" s="97" t="s">
        <v>2833</v>
      </c>
      <c r="M276" s="97" t="s">
        <v>2834</v>
      </c>
      <c r="N276" s="98">
        <v>5</v>
      </c>
      <c r="O276" s="100">
        <v>15449519.710000001</v>
      </c>
      <c r="P276" s="100">
        <v>14895480.720000001</v>
      </c>
      <c r="Q276" s="100">
        <v>6206450.2999999998</v>
      </c>
      <c r="R276" s="100">
        <v>8731760.6799999978</v>
      </c>
      <c r="S276" s="100">
        <v>2525310.38</v>
      </c>
      <c r="T276" s="100">
        <v>40.688481465806632</v>
      </c>
      <c r="U276" s="97" t="s">
        <v>2847</v>
      </c>
    </row>
    <row r="277" spans="1:21" ht="60" hidden="1" x14ac:dyDescent="0.25">
      <c r="A277" s="96">
        <v>43524</v>
      </c>
      <c r="B277" s="97" t="s">
        <v>2914</v>
      </c>
      <c r="C277" s="98">
        <v>4</v>
      </c>
      <c r="D277" s="97" t="s">
        <v>16</v>
      </c>
      <c r="E277" s="97" t="s">
        <v>2019</v>
      </c>
      <c r="F277" s="97" t="s">
        <v>479</v>
      </c>
      <c r="G277" s="97" t="s">
        <v>480</v>
      </c>
      <c r="H277" s="97" t="s">
        <v>2870</v>
      </c>
      <c r="I277" s="97" t="s">
        <v>2839</v>
      </c>
      <c r="J277" s="97" t="s">
        <v>2868</v>
      </c>
      <c r="K277" s="97" t="s">
        <v>2869</v>
      </c>
      <c r="L277" s="97" t="s">
        <v>2835</v>
      </c>
      <c r="M277" s="97" t="s">
        <v>2836</v>
      </c>
      <c r="N277" s="98">
        <v>5</v>
      </c>
      <c r="O277" s="100">
        <v>570173.80000000005</v>
      </c>
      <c r="P277" s="100">
        <v>571033.80000000005</v>
      </c>
      <c r="Q277" s="100">
        <v>237930.75</v>
      </c>
      <c r="R277" s="100">
        <v>2837875.4600000004</v>
      </c>
      <c r="S277" s="100">
        <v>2599944.71</v>
      </c>
      <c r="T277" s="100">
        <v>1092.7316918893416</v>
      </c>
      <c r="U277" s="97" t="s">
        <v>2847</v>
      </c>
    </row>
    <row r="278" spans="1:21" ht="30" hidden="1" x14ac:dyDescent="0.25">
      <c r="A278" s="96">
        <v>43524</v>
      </c>
      <c r="B278" s="97" t="s">
        <v>2914</v>
      </c>
      <c r="C278" s="98">
        <v>4</v>
      </c>
      <c r="D278" s="97" t="s">
        <v>16</v>
      </c>
      <c r="E278" s="97" t="s">
        <v>2019</v>
      </c>
      <c r="F278" s="97" t="s">
        <v>479</v>
      </c>
      <c r="G278" s="97" t="s">
        <v>480</v>
      </c>
      <c r="H278" s="97" t="s">
        <v>2870</v>
      </c>
      <c r="I278" s="97" t="s">
        <v>2839</v>
      </c>
      <c r="J278" s="97" t="s">
        <v>2868</v>
      </c>
      <c r="K278" s="97" t="s">
        <v>2869</v>
      </c>
      <c r="L278" s="97" t="s">
        <v>2837</v>
      </c>
      <c r="M278" s="97" t="s">
        <v>2838</v>
      </c>
      <c r="N278" s="98">
        <v>5</v>
      </c>
      <c r="O278" s="100">
        <v>17675708.600000001</v>
      </c>
      <c r="P278" s="100">
        <v>17507507.390000001</v>
      </c>
      <c r="Q278" s="100">
        <v>7294794.7458333336</v>
      </c>
      <c r="R278" s="100">
        <v>7211455.6299999999</v>
      </c>
      <c r="S278" s="100">
        <v>-83339.11583333333</v>
      </c>
      <c r="T278" s="100">
        <v>-1.1424463434140526</v>
      </c>
      <c r="U278" s="97" t="s">
        <v>2846</v>
      </c>
    </row>
    <row r="279" spans="1:21" ht="60" hidden="1" x14ac:dyDescent="0.25">
      <c r="A279" s="96">
        <v>43524</v>
      </c>
      <c r="B279" s="97" t="s">
        <v>2914</v>
      </c>
      <c r="C279" s="98">
        <v>4</v>
      </c>
      <c r="D279" s="97" t="s">
        <v>16</v>
      </c>
      <c r="E279" s="97" t="s">
        <v>2019</v>
      </c>
      <c r="F279" s="97" t="s">
        <v>479</v>
      </c>
      <c r="G279" s="97" t="s">
        <v>480</v>
      </c>
      <c r="H279" s="97" t="s">
        <v>2871</v>
      </c>
      <c r="I279" s="97" t="s">
        <v>2872</v>
      </c>
      <c r="J279" s="97" t="s">
        <v>2870</v>
      </c>
      <c r="K279" s="97" t="s">
        <v>1944</v>
      </c>
      <c r="L279" s="97" t="s">
        <v>2873</v>
      </c>
      <c r="M279" s="97" t="s">
        <v>2874</v>
      </c>
      <c r="N279" s="98">
        <v>5</v>
      </c>
      <c r="O279" s="100">
        <v>45341975.909999996</v>
      </c>
      <c r="P279" s="100">
        <v>0</v>
      </c>
      <c r="Q279" s="100">
        <v>0</v>
      </c>
      <c r="R279" s="100">
        <v>47584469.649999976</v>
      </c>
      <c r="S279" s="100">
        <v>47584469.649999999</v>
      </c>
      <c r="T279" s="101"/>
      <c r="U279" s="97" t="s">
        <v>2846</v>
      </c>
    </row>
    <row r="280" spans="1:21" ht="60" hidden="1" x14ac:dyDescent="0.25">
      <c r="A280" s="96">
        <v>43524</v>
      </c>
      <c r="B280" s="97" t="s">
        <v>2914</v>
      </c>
      <c r="C280" s="98">
        <v>4</v>
      </c>
      <c r="D280" s="97" t="s">
        <v>16</v>
      </c>
      <c r="E280" s="97" t="s">
        <v>2019</v>
      </c>
      <c r="F280" s="97" t="s">
        <v>479</v>
      </c>
      <c r="G280" s="97" t="s">
        <v>480</v>
      </c>
      <c r="H280" s="97" t="s">
        <v>2875</v>
      </c>
      <c r="I280" s="97" t="s">
        <v>2876</v>
      </c>
      <c r="J280" s="97" t="s">
        <v>2877</v>
      </c>
      <c r="K280" s="97" t="s">
        <v>1944</v>
      </c>
      <c r="L280" s="97" t="s">
        <v>2878</v>
      </c>
      <c r="M280" s="97" t="s">
        <v>2879</v>
      </c>
      <c r="N280" s="98">
        <v>5</v>
      </c>
      <c r="O280" s="100">
        <v>55726154.899999999</v>
      </c>
      <c r="P280" s="100">
        <v>0</v>
      </c>
      <c r="Q280" s="100">
        <v>0</v>
      </c>
      <c r="R280" s="100">
        <v>75459109.229999989</v>
      </c>
      <c r="S280" s="100">
        <v>75459109.230000004</v>
      </c>
      <c r="T280" s="101"/>
      <c r="U280" s="97" t="s">
        <v>2846</v>
      </c>
    </row>
    <row r="281" spans="1:21" ht="60" hidden="1" x14ac:dyDescent="0.25">
      <c r="A281" s="96">
        <v>43524</v>
      </c>
      <c r="B281" s="97" t="s">
        <v>2914</v>
      </c>
      <c r="C281" s="98">
        <v>4</v>
      </c>
      <c r="D281" s="97" t="s">
        <v>16</v>
      </c>
      <c r="E281" s="97" t="s">
        <v>2019</v>
      </c>
      <c r="F281" s="97" t="s">
        <v>479</v>
      </c>
      <c r="G281" s="97" t="s">
        <v>480</v>
      </c>
      <c r="H281" s="97" t="s">
        <v>2875</v>
      </c>
      <c r="I281" s="97" t="s">
        <v>2876</v>
      </c>
      <c r="J281" s="97" t="s">
        <v>2877</v>
      </c>
      <c r="K281" s="97" t="s">
        <v>1944</v>
      </c>
      <c r="L281" s="97" t="s">
        <v>2880</v>
      </c>
      <c r="M281" s="97" t="s">
        <v>2881</v>
      </c>
      <c r="N281" s="98">
        <v>5</v>
      </c>
      <c r="O281" s="100">
        <v>-38218698.670000002</v>
      </c>
      <c r="P281" s="100">
        <v>0</v>
      </c>
      <c r="Q281" s="100">
        <v>0</v>
      </c>
      <c r="R281" s="100">
        <v>-47179091.010000005</v>
      </c>
      <c r="S281" s="100">
        <v>-47179091.009999998</v>
      </c>
      <c r="T281" s="101"/>
      <c r="U281" s="97" t="s">
        <v>2846</v>
      </c>
    </row>
    <row r="282" spans="1:21" ht="30" hidden="1" x14ac:dyDescent="0.25">
      <c r="A282" s="96">
        <v>43524</v>
      </c>
      <c r="B282" s="97" t="s">
        <v>2914</v>
      </c>
      <c r="C282" s="98">
        <v>4</v>
      </c>
      <c r="D282" s="97" t="s">
        <v>16</v>
      </c>
      <c r="E282" s="97" t="s">
        <v>2019</v>
      </c>
      <c r="F282" s="97" t="s">
        <v>481</v>
      </c>
      <c r="G282" s="97" t="s">
        <v>482</v>
      </c>
      <c r="H282" s="97" t="s">
        <v>2868</v>
      </c>
      <c r="I282" s="97" t="s">
        <v>2811</v>
      </c>
      <c r="J282" s="97" t="s">
        <v>2868</v>
      </c>
      <c r="K282" s="97" t="s">
        <v>2869</v>
      </c>
      <c r="L282" s="97" t="s">
        <v>2790</v>
      </c>
      <c r="M282" s="97" t="s">
        <v>2791</v>
      </c>
      <c r="N282" s="98">
        <v>5</v>
      </c>
      <c r="O282" s="100">
        <v>13078918.32</v>
      </c>
      <c r="P282" s="100">
        <v>15000000</v>
      </c>
      <c r="Q282" s="100">
        <v>6250000</v>
      </c>
      <c r="R282" s="100">
        <v>15216480.519999998</v>
      </c>
      <c r="S282" s="100">
        <v>8966480.5199999996</v>
      </c>
      <c r="T282" s="100">
        <v>143.46368831999999</v>
      </c>
      <c r="U282" s="97" t="s">
        <v>2846</v>
      </c>
    </row>
    <row r="283" spans="1:21" ht="30" hidden="1" x14ac:dyDescent="0.25">
      <c r="A283" s="96">
        <v>43524</v>
      </c>
      <c r="B283" s="97" t="s">
        <v>2914</v>
      </c>
      <c r="C283" s="98">
        <v>4</v>
      </c>
      <c r="D283" s="97" t="s">
        <v>16</v>
      </c>
      <c r="E283" s="97" t="s">
        <v>2019</v>
      </c>
      <c r="F283" s="97" t="s">
        <v>481</v>
      </c>
      <c r="G283" s="97" t="s">
        <v>482</v>
      </c>
      <c r="H283" s="97" t="s">
        <v>2868</v>
      </c>
      <c r="I283" s="97" t="s">
        <v>2811</v>
      </c>
      <c r="J283" s="97" t="s">
        <v>2868</v>
      </c>
      <c r="K283" s="97" t="s">
        <v>2869</v>
      </c>
      <c r="L283" s="97" t="s">
        <v>2792</v>
      </c>
      <c r="M283" s="97" t="s">
        <v>2793</v>
      </c>
      <c r="N283" s="98">
        <v>5</v>
      </c>
      <c r="O283" s="100">
        <v>45866.67</v>
      </c>
      <c r="P283" s="100">
        <v>46000</v>
      </c>
      <c r="Q283" s="100">
        <v>19166.666666666668</v>
      </c>
      <c r="R283" s="100">
        <v>11400</v>
      </c>
      <c r="S283" s="100">
        <v>-7766.666666666667</v>
      </c>
      <c r="T283" s="100">
        <v>-40.521739130434781</v>
      </c>
      <c r="U283" s="97" t="s">
        <v>2847</v>
      </c>
    </row>
    <row r="284" spans="1:21" ht="45" hidden="1" x14ac:dyDescent="0.25">
      <c r="A284" s="96">
        <v>43524</v>
      </c>
      <c r="B284" s="97" t="s">
        <v>2914</v>
      </c>
      <c r="C284" s="98">
        <v>4</v>
      </c>
      <c r="D284" s="97" t="s">
        <v>16</v>
      </c>
      <c r="E284" s="97" t="s">
        <v>2019</v>
      </c>
      <c r="F284" s="97" t="s">
        <v>481</v>
      </c>
      <c r="G284" s="97" t="s">
        <v>482</v>
      </c>
      <c r="H284" s="97" t="s">
        <v>2868</v>
      </c>
      <c r="I284" s="97" t="s">
        <v>2811</v>
      </c>
      <c r="J284" s="97" t="s">
        <v>2868</v>
      </c>
      <c r="K284" s="97" t="s">
        <v>2869</v>
      </c>
      <c r="L284" s="97" t="s">
        <v>2794</v>
      </c>
      <c r="M284" s="97" t="s">
        <v>2795</v>
      </c>
      <c r="N284" s="98">
        <v>5</v>
      </c>
      <c r="O284" s="100">
        <v>25508</v>
      </c>
      <c r="P284" s="100">
        <v>25000</v>
      </c>
      <c r="Q284" s="100">
        <v>10416.666666666666</v>
      </c>
      <c r="R284" s="100">
        <v>10248</v>
      </c>
      <c r="S284" s="100">
        <v>-168.66666666666669</v>
      </c>
      <c r="T284" s="100">
        <v>-1.6192</v>
      </c>
      <c r="U284" s="97" t="s">
        <v>2847</v>
      </c>
    </row>
    <row r="285" spans="1:21" ht="90" hidden="1" x14ac:dyDescent="0.25">
      <c r="A285" s="96">
        <v>43524</v>
      </c>
      <c r="B285" s="97" t="s">
        <v>2914</v>
      </c>
      <c r="C285" s="98">
        <v>4</v>
      </c>
      <c r="D285" s="97" t="s">
        <v>16</v>
      </c>
      <c r="E285" s="97" t="s">
        <v>2019</v>
      </c>
      <c r="F285" s="97" t="s">
        <v>481</v>
      </c>
      <c r="G285" s="97" t="s">
        <v>482</v>
      </c>
      <c r="H285" s="97" t="s">
        <v>2868</v>
      </c>
      <c r="I285" s="97" t="s">
        <v>2811</v>
      </c>
      <c r="J285" s="97" t="s">
        <v>2868</v>
      </c>
      <c r="K285" s="97" t="s">
        <v>2869</v>
      </c>
      <c r="L285" s="97" t="s">
        <v>2797</v>
      </c>
      <c r="M285" s="97" t="s">
        <v>2798</v>
      </c>
      <c r="N285" s="98">
        <v>5</v>
      </c>
      <c r="O285" s="100">
        <v>1599573.15</v>
      </c>
      <c r="P285" s="100">
        <v>1800000</v>
      </c>
      <c r="Q285" s="100">
        <v>750000</v>
      </c>
      <c r="R285" s="100">
        <v>713439.74</v>
      </c>
      <c r="S285" s="100">
        <v>-36560.26</v>
      </c>
      <c r="T285" s="100">
        <v>-4.8747013333333342</v>
      </c>
      <c r="U285" s="97" t="s">
        <v>2847</v>
      </c>
    </row>
    <row r="286" spans="1:21" ht="45" hidden="1" x14ac:dyDescent="0.25">
      <c r="A286" s="96">
        <v>43524</v>
      </c>
      <c r="B286" s="97" t="s">
        <v>2914</v>
      </c>
      <c r="C286" s="98">
        <v>4</v>
      </c>
      <c r="D286" s="97" t="s">
        <v>16</v>
      </c>
      <c r="E286" s="97" t="s">
        <v>2019</v>
      </c>
      <c r="F286" s="97" t="s">
        <v>481</v>
      </c>
      <c r="G286" s="97" t="s">
        <v>482</v>
      </c>
      <c r="H286" s="97" t="s">
        <v>2868</v>
      </c>
      <c r="I286" s="97" t="s">
        <v>2811</v>
      </c>
      <c r="J286" s="97" t="s">
        <v>2868</v>
      </c>
      <c r="K286" s="97" t="s">
        <v>2869</v>
      </c>
      <c r="L286" s="97" t="s">
        <v>2799</v>
      </c>
      <c r="M286" s="97" t="s">
        <v>2800</v>
      </c>
      <c r="N286" s="98">
        <v>5</v>
      </c>
      <c r="O286" s="100">
        <v>413189.84</v>
      </c>
      <c r="P286" s="100">
        <v>402000</v>
      </c>
      <c r="Q286" s="100">
        <v>167500</v>
      </c>
      <c r="R286" s="100">
        <v>287230.32</v>
      </c>
      <c r="S286" s="100">
        <v>119730.32</v>
      </c>
      <c r="T286" s="100">
        <v>71.480788059701496</v>
      </c>
      <c r="U286" s="97" t="s">
        <v>2846</v>
      </c>
    </row>
    <row r="287" spans="1:21" ht="45" hidden="1" x14ac:dyDescent="0.25">
      <c r="A287" s="96">
        <v>43524</v>
      </c>
      <c r="B287" s="97" t="s">
        <v>2914</v>
      </c>
      <c r="C287" s="98">
        <v>4</v>
      </c>
      <c r="D287" s="97" t="s">
        <v>16</v>
      </c>
      <c r="E287" s="97" t="s">
        <v>2019</v>
      </c>
      <c r="F287" s="97" t="s">
        <v>481</v>
      </c>
      <c r="G287" s="97" t="s">
        <v>482</v>
      </c>
      <c r="H287" s="97" t="s">
        <v>2868</v>
      </c>
      <c r="I287" s="97" t="s">
        <v>2811</v>
      </c>
      <c r="J287" s="97" t="s">
        <v>2868</v>
      </c>
      <c r="K287" s="97" t="s">
        <v>2869</v>
      </c>
      <c r="L287" s="97" t="s">
        <v>2801</v>
      </c>
      <c r="M287" s="97" t="s">
        <v>2802</v>
      </c>
      <c r="N287" s="98">
        <v>5</v>
      </c>
      <c r="O287" s="100">
        <v>3644</v>
      </c>
      <c r="P287" s="100">
        <v>4000</v>
      </c>
      <c r="Q287" s="100">
        <v>1666.6666666666665</v>
      </c>
      <c r="R287" s="100">
        <v>1388</v>
      </c>
      <c r="S287" s="100">
        <v>-278.66666666666663</v>
      </c>
      <c r="T287" s="100">
        <v>-16.72</v>
      </c>
      <c r="U287" s="97" t="s">
        <v>2847</v>
      </c>
    </row>
    <row r="288" spans="1:21" ht="60" hidden="1" x14ac:dyDescent="0.25">
      <c r="A288" s="96">
        <v>43524</v>
      </c>
      <c r="B288" s="97" t="s">
        <v>2914</v>
      </c>
      <c r="C288" s="98">
        <v>4</v>
      </c>
      <c r="D288" s="97" t="s">
        <v>16</v>
      </c>
      <c r="E288" s="97" t="s">
        <v>2019</v>
      </c>
      <c r="F288" s="97" t="s">
        <v>481</v>
      </c>
      <c r="G288" s="97" t="s">
        <v>482</v>
      </c>
      <c r="H288" s="97" t="s">
        <v>2868</v>
      </c>
      <c r="I288" s="97" t="s">
        <v>2811</v>
      </c>
      <c r="J288" s="97" t="s">
        <v>2868</v>
      </c>
      <c r="K288" s="97" t="s">
        <v>2869</v>
      </c>
      <c r="L288" s="97" t="s">
        <v>2803</v>
      </c>
      <c r="M288" s="97" t="s">
        <v>2804</v>
      </c>
      <c r="N288" s="98">
        <v>5</v>
      </c>
      <c r="O288" s="100">
        <v>2194585.33</v>
      </c>
      <c r="P288" s="100">
        <v>2165000</v>
      </c>
      <c r="Q288" s="100">
        <v>902083.33333333337</v>
      </c>
      <c r="R288" s="100">
        <v>751490</v>
      </c>
      <c r="S288" s="100">
        <v>-150593.33333333334</v>
      </c>
      <c r="T288" s="100">
        <v>-16.693949191685913</v>
      </c>
      <c r="U288" s="97" t="s">
        <v>2847</v>
      </c>
    </row>
    <row r="289" spans="1:21" ht="60" hidden="1" x14ac:dyDescent="0.25">
      <c r="A289" s="96">
        <v>43524</v>
      </c>
      <c r="B289" s="97" t="s">
        <v>2914</v>
      </c>
      <c r="C289" s="98">
        <v>4</v>
      </c>
      <c r="D289" s="97" t="s">
        <v>16</v>
      </c>
      <c r="E289" s="97" t="s">
        <v>2019</v>
      </c>
      <c r="F289" s="97" t="s">
        <v>481</v>
      </c>
      <c r="G289" s="97" t="s">
        <v>482</v>
      </c>
      <c r="H289" s="97" t="s">
        <v>2868</v>
      </c>
      <c r="I289" s="97" t="s">
        <v>2811</v>
      </c>
      <c r="J289" s="97" t="s">
        <v>2868</v>
      </c>
      <c r="K289" s="97" t="s">
        <v>2869</v>
      </c>
      <c r="L289" s="97" t="s">
        <v>2805</v>
      </c>
      <c r="M289" s="97" t="s">
        <v>2806</v>
      </c>
      <c r="N289" s="98">
        <v>5</v>
      </c>
      <c r="O289" s="100">
        <v>18893029.350000001</v>
      </c>
      <c r="P289" s="100">
        <v>19292000</v>
      </c>
      <c r="Q289" s="100">
        <v>8038333.333333333</v>
      </c>
      <c r="R289" s="100">
        <v>7757464.8700000001</v>
      </c>
      <c r="S289" s="100">
        <v>-280868.46333333332</v>
      </c>
      <c r="T289" s="100">
        <v>-3.4941131660792042</v>
      </c>
      <c r="U289" s="97" t="s">
        <v>2847</v>
      </c>
    </row>
    <row r="290" spans="1:21" ht="30" hidden="1" x14ac:dyDescent="0.25">
      <c r="A290" s="96">
        <v>43524</v>
      </c>
      <c r="B290" s="97" t="s">
        <v>2914</v>
      </c>
      <c r="C290" s="98">
        <v>4</v>
      </c>
      <c r="D290" s="97" t="s">
        <v>16</v>
      </c>
      <c r="E290" s="97" t="s">
        <v>2019</v>
      </c>
      <c r="F290" s="97" t="s">
        <v>481</v>
      </c>
      <c r="G290" s="97" t="s">
        <v>482</v>
      </c>
      <c r="H290" s="97" t="s">
        <v>2868</v>
      </c>
      <c r="I290" s="97" t="s">
        <v>2811</v>
      </c>
      <c r="J290" s="97" t="s">
        <v>2868</v>
      </c>
      <c r="K290" s="97" t="s">
        <v>2869</v>
      </c>
      <c r="L290" s="97" t="s">
        <v>2807</v>
      </c>
      <c r="M290" s="97" t="s">
        <v>2808</v>
      </c>
      <c r="N290" s="98">
        <v>5</v>
      </c>
      <c r="O290" s="100">
        <v>4513857.9400000004</v>
      </c>
      <c r="P290" s="100">
        <v>4052000</v>
      </c>
      <c r="Q290" s="100">
        <v>1688333.3333333333</v>
      </c>
      <c r="R290" s="100">
        <v>2023845.19</v>
      </c>
      <c r="S290" s="100">
        <v>335511.85666666669</v>
      </c>
      <c r="T290" s="100">
        <v>19.872370582428427</v>
      </c>
      <c r="U290" s="97" t="s">
        <v>2846</v>
      </c>
    </row>
    <row r="291" spans="1:21" ht="30" hidden="1" x14ac:dyDescent="0.25">
      <c r="A291" s="96">
        <v>43524</v>
      </c>
      <c r="B291" s="97" t="s">
        <v>2914</v>
      </c>
      <c r="C291" s="98">
        <v>4</v>
      </c>
      <c r="D291" s="97" t="s">
        <v>16</v>
      </c>
      <c r="E291" s="97" t="s">
        <v>2019</v>
      </c>
      <c r="F291" s="97" t="s">
        <v>481</v>
      </c>
      <c r="G291" s="97" t="s">
        <v>482</v>
      </c>
      <c r="H291" s="97" t="s">
        <v>2868</v>
      </c>
      <c r="I291" s="97" t="s">
        <v>2811</v>
      </c>
      <c r="J291" s="97" t="s">
        <v>2868</v>
      </c>
      <c r="K291" s="97" t="s">
        <v>2869</v>
      </c>
      <c r="L291" s="97" t="s">
        <v>2809</v>
      </c>
      <c r="M291" s="97" t="s">
        <v>2810</v>
      </c>
      <c r="N291" s="98">
        <v>5</v>
      </c>
      <c r="O291" s="100">
        <v>3163244.31</v>
      </c>
      <c r="P291" s="100">
        <v>2034000</v>
      </c>
      <c r="Q291" s="100">
        <v>847500</v>
      </c>
      <c r="R291" s="100">
        <v>2009271.08</v>
      </c>
      <c r="S291" s="100">
        <v>1161771.08</v>
      </c>
      <c r="T291" s="100">
        <v>137.08213333333333</v>
      </c>
      <c r="U291" s="97" t="s">
        <v>2846</v>
      </c>
    </row>
    <row r="292" spans="1:21" ht="45" hidden="1" x14ac:dyDescent="0.25">
      <c r="A292" s="96">
        <v>43524</v>
      </c>
      <c r="B292" s="97" t="s">
        <v>2914</v>
      </c>
      <c r="C292" s="98">
        <v>4</v>
      </c>
      <c r="D292" s="97" t="s">
        <v>16</v>
      </c>
      <c r="E292" s="97" t="s">
        <v>2019</v>
      </c>
      <c r="F292" s="97" t="s">
        <v>481</v>
      </c>
      <c r="G292" s="97" t="s">
        <v>482</v>
      </c>
      <c r="H292" s="97" t="s">
        <v>2868</v>
      </c>
      <c r="I292" s="97" t="s">
        <v>2811</v>
      </c>
      <c r="J292" s="97" t="s">
        <v>2868</v>
      </c>
      <c r="K292" s="97" t="s">
        <v>2869</v>
      </c>
      <c r="L292" s="97" t="s">
        <v>2897</v>
      </c>
      <c r="M292" s="97" t="s">
        <v>2796</v>
      </c>
      <c r="N292" s="98">
        <v>5</v>
      </c>
      <c r="O292" s="100">
        <v>190377.06</v>
      </c>
      <c r="P292" s="100">
        <v>250000</v>
      </c>
      <c r="Q292" s="100">
        <v>104166.66666666667</v>
      </c>
      <c r="R292" s="100">
        <v>120821.84</v>
      </c>
      <c r="S292" s="100">
        <v>16655.173333333336</v>
      </c>
      <c r="T292" s="100">
        <v>15.988966400000001</v>
      </c>
      <c r="U292" s="97" t="s">
        <v>2846</v>
      </c>
    </row>
    <row r="293" spans="1:21" ht="30" hidden="1" x14ac:dyDescent="0.25">
      <c r="A293" s="96">
        <v>43524</v>
      </c>
      <c r="B293" s="97" t="s">
        <v>2914</v>
      </c>
      <c r="C293" s="98">
        <v>4</v>
      </c>
      <c r="D293" s="97" t="s">
        <v>16</v>
      </c>
      <c r="E293" s="97" t="s">
        <v>2019</v>
      </c>
      <c r="F293" s="97" t="s">
        <v>481</v>
      </c>
      <c r="G293" s="97" t="s">
        <v>482</v>
      </c>
      <c r="H293" s="97" t="s">
        <v>2870</v>
      </c>
      <c r="I293" s="97" t="s">
        <v>2839</v>
      </c>
      <c r="J293" s="97" t="s">
        <v>2868</v>
      </c>
      <c r="K293" s="97" t="s">
        <v>2869</v>
      </c>
      <c r="L293" s="97" t="s">
        <v>2812</v>
      </c>
      <c r="M293" s="97" t="s">
        <v>2813</v>
      </c>
      <c r="N293" s="98">
        <v>5</v>
      </c>
      <c r="O293" s="100">
        <v>2613091.25</v>
      </c>
      <c r="P293" s="100">
        <v>3200000</v>
      </c>
      <c r="Q293" s="100">
        <v>1333333.3333333335</v>
      </c>
      <c r="R293" s="100">
        <v>1038536.15</v>
      </c>
      <c r="S293" s="100">
        <v>-294797.18333333335</v>
      </c>
      <c r="T293" s="100">
        <v>-22.10978875</v>
      </c>
      <c r="U293" s="97" t="s">
        <v>2846</v>
      </c>
    </row>
    <row r="294" spans="1:21" ht="75" hidden="1" x14ac:dyDescent="0.25">
      <c r="A294" s="96">
        <v>43524</v>
      </c>
      <c r="B294" s="97" t="s">
        <v>2914</v>
      </c>
      <c r="C294" s="98">
        <v>4</v>
      </c>
      <c r="D294" s="97" t="s">
        <v>16</v>
      </c>
      <c r="E294" s="97" t="s">
        <v>2019</v>
      </c>
      <c r="F294" s="97" t="s">
        <v>481</v>
      </c>
      <c r="G294" s="97" t="s">
        <v>482</v>
      </c>
      <c r="H294" s="97" t="s">
        <v>2870</v>
      </c>
      <c r="I294" s="97" t="s">
        <v>2839</v>
      </c>
      <c r="J294" s="97" t="s">
        <v>2868</v>
      </c>
      <c r="K294" s="97" t="s">
        <v>2869</v>
      </c>
      <c r="L294" s="97" t="s">
        <v>2814</v>
      </c>
      <c r="M294" s="97" t="s">
        <v>2815</v>
      </c>
      <c r="N294" s="98">
        <v>5</v>
      </c>
      <c r="O294" s="100">
        <v>971411.43</v>
      </c>
      <c r="P294" s="100">
        <v>831000</v>
      </c>
      <c r="Q294" s="100">
        <v>346250</v>
      </c>
      <c r="R294" s="100">
        <v>192009.69999999998</v>
      </c>
      <c r="S294" s="100">
        <v>-154240.29999999999</v>
      </c>
      <c r="T294" s="100">
        <v>-44.545935018050542</v>
      </c>
      <c r="U294" s="97" t="s">
        <v>2846</v>
      </c>
    </row>
    <row r="295" spans="1:21" ht="45" hidden="1" x14ac:dyDescent="0.25">
      <c r="A295" s="96">
        <v>43524</v>
      </c>
      <c r="B295" s="97" t="s">
        <v>2914</v>
      </c>
      <c r="C295" s="98">
        <v>4</v>
      </c>
      <c r="D295" s="97" t="s">
        <v>16</v>
      </c>
      <c r="E295" s="97" t="s">
        <v>2019</v>
      </c>
      <c r="F295" s="97" t="s">
        <v>481</v>
      </c>
      <c r="G295" s="97" t="s">
        <v>482</v>
      </c>
      <c r="H295" s="97" t="s">
        <v>2870</v>
      </c>
      <c r="I295" s="97" t="s">
        <v>2839</v>
      </c>
      <c r="J295" s="97" t="s">
        <v>2868</v>
      </c>
      <c r="K295" s="97" t="s">
        <v>2869</v>
      </c>
      <c r="L295" s="97" t="s">
        <v>2816</v>
      </c>
      <c r="M295" s="97" t="s">
        <v>2817</v>
      </c>
      <c r="N295" s="98">
        <v>5</v>
      </c>
      <c r="O295" s="100">
        <v>182612.55</v>
      </c>
      <c r="P295" s="100">
        <v>213000</v>
      </c>
      <c r="Q295" s="100">
        <v>88750</v>
      </c>
      <c r="R295" s="100">
        <v>98336.12</v>
      </c>
      <c r="S295" s="100">
        <v>9586.1200000000008</v>
      </c>
      <c r="T295" s="100">
        <v>10.801261971830986</v>
      </c>
      <c r="U295" s="97" t="s">
        <v>2847</v>
      </c>
    </row>
    <row r="296" spans="1:21" ht="75" hidden="1" x14ac:dyDescent="0.25">
      <c r="A296" s="96">
        <v>43524</v>
      </c>
      <c r="B296" s="97" t="s">
        <v>2914</v>
      </c>
      <c r="C296" s="98">
        <v>4</v>
      </c>
      <c r="D296" s="97" t="s">
        <v>16</v>
      </c>
      <c r="E296" s="97" t="s">
        <v>2019</v>
      </c>
      <c r="F296" s="97" t="s">
        <v>481</v>
      </c>
      <c r="G296" s="97" t="s">
        <v>482</v>
      </c>
      <c r="H296" s="97" t="s">
        <v>2870</v>
      </c>
      <c r="I296" s="97" t="s">
        <v>2839</v>
      </c>
      <c r="J296" s="97" t="s">
        <v>2868</v>
      </c>
      <c r="K296" s="97" t="s">
        <v>2869</v>
      </c>
      <c r="L296" s="97" t="s">
        <v>2818</v>
      </c>
      <c r="M296" s="97" t="s">
        <v>2819</v>
      </c>
      <c r="N296" s="98">
        <v>5</v>
      </c>
      <c r="O296" s="100">
        <v>80200</v>
      </c>
      <c r="P296" s="100">
        <v>791000</v>
      </c>
      <c r="Q296" s="100">
        <v>329583.33333333337</v>
      </c>
      <c r="R296" s="100">
        <v>34725</v>
      </c>
      <c r="S296" s="100">
        <v>-294858.33333333337</v>
      </c>
      <c r="T296" s="100">
        <v>-89.46396965865992</v>
      </c>
      <c r="U296" s="97" t="s">
        <v>2846</v>
      </c>
    </row>
    <row r="297" spans="1:21" ht="60" hidden="1" x14ac:dyDescent="0.25">
      <c r="A297" s="96">
        <v>43524</v>
      </c>
      <c r="B297" s="97" t="s">
        <v>2914</v>
      </c>
      <c r="C297" s="98">
        <v>4</v>
      </c>
      <c r="D297" s="97" t="s">
        <v>16</v>
      </c>
      <c r="E297" s="97" t="s">
        <v>2019</v>
      </c>
      <c r="F297" s="97" t="s">
        <v>481</v>
      </c>
      <c r="G297" s="97" t="s">
        <v>482</v>
      </c>
      <c r="H297" s="97" t="s">
        <v>2870</v>
      </c>
      <c r="I297" s="97" t="s">
        <v>2839</v>
      </c>
      <c r="J297" s="97" t="s">
        <v>2868</v>
      </c>
      <c r="K297" s="97" t="s">
        <v>2869</v>
      </c>
      <c r="L297" s="97" t="s">
        <v>2820</v>
      </c>
      <c r="M297" s="97" t="s">
        <v>2821</v>
      </c>
      <c r="N297" s="98">
        <v>5</v>
      </c>
      <c r="O297" s="100">
        <v>18937777.609999999</v>
      </c>
      <c r="P297" s="100">
        <v>19292000</v>
      </c>
      <c r="Q297" s="100">
        <v>8038333.333333333</v>
      </c>
      <c r="R297" s="100">
        <v>7785473.8700000001</v>
      </c>
      <c r="S297" s="100">
        <v>-252859.46333333335</v>
      </c>
      <c r="T297" s="100">
        <v>-3.1456702882023637</v>
      </c>
      <c r="U297" s="97" t="s">
        <v>2846</v>
      </c>
    </row>
    <row r="298" spans="1:21" ht="30" hidden="1" x14ac:dyDescent="0.25">
      <c r="A298" s="96">
        <v>43524</v>
      </c>
      <c r="B298" s="97" t="s">
        <v>2914</v>
      </c>
      <c r="C298" s="98">
        <v>4</v>
      </c>
      <c r="D298" s="97" t="s">
        <v>16</v>
      </c>
      <c r="E298" s="97" t="s">
        <v>2019</v>
      </c>
      <c r="F298" s="97" t="s">
        <v>481</v>
      </c>
      <c r="G298" s="97" t="s">
        <v>482</v>
      </c>
      <c r="H298" s="97" t="s">
        <v>2870</v>
      </c>
      <c r="I298" s="97" t="s">
        <v>2839</v>
      </c>
      <c r="J298" s="97" t="s">
        <v>2868</v>
      </c>
      <c r="K298" s="97" t="s">
        <v>2869</v>
      </c>
      <c r="L298" s="97" t="s">
        <v>2822</v>
      </c>
      <c r="M298" s="97" t="s">
        <v>2848</v>
      </c>
      <c r="N298" s="98">
        <v>5</v>
      </c>
      <c r="O298" s="100">
        <v>2827689.33</v>
      </c>
      <c r="P298" s="100">
        <v>2784000</v>
      </c>
      <c r="Q298" s="100">
        <v>1160000</v>
      </c>
      <c r="R298" s="100">
        <v>1178665</v>
      </c>
      <c r="S298" s="100">
        <v>18665</v>
      </c>
      <c r="T298" s="100">
        <v>1.6090517241379312</v>
      </c>
      <c r="U298" s="97" t="s">
        <v>2847</v>
      </c>
    </row>
    <row r="299" spans="1:21" ht="30" hidden="1" x14ac:dyDescent="0.25">
      <c r="A299" s="96">
        <v>43524</v>
      </c>
      <c r="B299" s="97" t="s">
        <v>2914</v>
      </c>
      <c r="C299" s="98">
        <v>4</v>
      </c>
      <c r="D299" s="97" t="s">
        <v>16</v>
      </c>
      <c r="E299" s="97" t="s">
        <v>2019</v>
      </c>
      <c r="F299" s="97" t="s">
        <v>481</v>
      </c>
      <c r="G299" s="97" t="s">
        <v>482</v>
      </c>
      <c r="H299" s="97" t="s">
        <v>2870</v>
      </c>
      <c r="I299" s="97" t="s">
        <v>2839</v>
      </c>
      <c r="J299" s="97" t="s">
        <v>2868</v>
      </c>
      <c r="K299" s="97" t="s">
        <v>2869</v>
      </c>
      <c r="L299" s="97" t="s">
        <v>2823</v>
      </c>
      <c r="M299" s="97" t="s">
        <v>2824</v>
      </c>
      <c r="N299" s="98">
        <v>5</v>
      </c>
      <c r="O299" s="100">
        <v>6853698.3300000001</v>
      </c>
      <c r="P299" s="100">
        <v>6430000</v>
      </c>
      <c r="Q299" s="100">
        <v>2679166.666666667</v>
      </c>
      <c r="R299" s="100">
        <v>2655065</v>
      </c>
      <c r="S299" s="100">
        <v>-24101.666666666668</v>
      </c>
      <c r="T299" s="100">
        <v>-0.89959564541213077</v>
      </c>
      <c r="U299" s="97" t="s">
        <v>2846</v>
      </c>
    </row>
    <row r="300" spans="1:21" ht="45" hidden="1" x14ac:dyDescent="0.25">
      <c r="A300" s="96">
        <v>43524</v>
      </c>
      <c r="B300" s="97" t="s">
        <v>2914</v>
      </c>
      <c r="C300" s="98">
        <v>4</v>
      </c>
      <c r="D300" s="97" t="s">
        <v>16</v>
      </c>
      <c r="E300" s="97" t="s">
        <v>2019</v>
      </c>
      <c r="F300" s="97" t="s">
        <v>481</v>
      </c>
      <c r="G300" s="97" t="s">
        <v>482</v>
      </c>
      <c r="H300" s="97" t="s">
        <v>2870</v>
      </c>
      <c r="I300" s="97" t="s">
        <v>2839</v>
      </c>
      <c r="J300" s="97" t="s">
        <v>2868</v>
      </c>
      <c r="K300" s="97" t="s">
        <v>2869</v>
      </c>
      <c r="L300" s="97" t="s">
        <v>2825</v>
      </c>
      <c r="M300" s="97" t="s">
        <v>2826</v>
      </c>
      <c r="N300" s="98">
        <v>5</v>
      </c>
      <c r="O300" s="100">
        <v>1294218.45</v>
      </c>
      <c r="P300" s="100">
        <v>1300000</v>
      </c>
      <c r="Q300" s="100">
        <v>541666.66666666674</v>
      </c>
      <c r="R300" s="100">
        <v>520690.2</v>
      </c>
      <c r="S300" s="100">
        <v>-20976.466666666667</v>
      </c>
      <c r="T300" s="100">
        <v>-3.872578461538462</v>
      </c>
      <c r="U300" s="97" t="s">
        <v>2846</v>
      </c>
    </row>
    <row r="301" spans="1:21" ht="30" hidden="1" x14ac:dyDescent="0.25">
      <c r="A301" s="96">
        <v>43524</v>
      </c>
      <c r="B301" s="97" t="s">
        <v>2914</v>
      </c>
      <c r="C301" s="98">
        <v>4</v>
      </c>
      <c r="D301" s="97" t="s">
        <v>16</v>
      </c>
      <c r="E301" s="97" t="s">
        <v>2019</v>
      </c>
      <c r="F301" s="97" t="s">
        <v>481</v>
      </c>
      <c r="G301" s="97" t="s">
        <v>482</v>
      </c>
      <c r="H301" s="97" t="s">
        <v>2870</v>
      </c>
      <c r="I301" s="97" t="s">
        <v>2839</v>
      </c>
      <c r="J301" s="97" t="s">
        <v>2868</v>
      </c>
      <c r="K301" s="97" t="s">
        <v>2869</v>
      </c>
      <c r="L301" s="97" t="s">
        <v>2827</v>
      </c>
      <c r="M301" s="97" t="s">
        <v>2828</v>
      </c>
      <c r="N301" s="98">
        <v>5</v>
      </c>
      <c r="O301" s="100">
        <v>2493613.04</v>
      </c>
      <c r="P301" s="100">
        <v>2128000</v>
      </c>
      <c r="Q301" s="100">
        <v>886666.66666666674</v>
      </c>
      <c r="R301" s="100">
        <v>1232667.3</v>
      </c>
      <c r="S301" s="100">
        <v>346000.63333333336</v>
      </c>
      <c r="T301" s="100">
        <v>39.022627819548873</v>
      </c>
      <c r="U301" s="97" t="s">
        <v>2847</v>
      </c>
    </row>
    <row r="302" spans="1:21" ht="45" hidden="1" x14ac:dyDescent="0.25">
      <c r="A302" s="96">
        <v>43524</v>
      </c>
      <c r="B302" s="97" t="s">
        <v>2914</v>
      </c>
      <c r="C302" s="98">
        <v>4</v>
      </c>
      <c r="D302" s="97" t="s">
        <v>16</v>
      </c>
      <c r="E302" s="97" t="s">
        <v>2019</v>
      </c>
      <c r="F302" s="97" t="s">
        <v>481</v>
      </c>
      <c r="G302" s="97" t="s">
        <v>482</v>
      </c>
      <c r="H302" s="97" t="s">
        <v>2870</v>
      </c>
      <c r="I302" s="97" t="s">
        <v>2839</v>
      </c>
      <c r="J302" s="97" t="s">
        <v>2868</v>
      </c>
      <c r="K302" s="97" t="s">
        <v>2869</v>
      </c>
      <c r="L302" s="97" t="s">
        <v>2829</v>
      </c>
      <c r="M302" s="97" t="s">
        <v>2830</v>
      </c>
      <c r="N302" s="98">
        <v>5</v>
      </c>
      <c r="O302" s="100">
        <v>1115088.77</v>
      </c>
      <c r="P302" s="100">
        <v>1145000</v>
      </c>
      <c r="Q302" s="100">
        <v>477083.33333333331</v>
      </c>
      <c r="R302" s="100">
        <v>489670.5</v>
      </c>
      <c r="S302" s="100">
        <v>12587.166666666666</v>
      </c>
      <c r="T302" s="100">
        <v>2.6383580786026202</v>
      </c>
      <c r="U302" s="97" t="s">
        <v>2847</v>
      </c>
    </row>
    <row r="303" spans="1:21" ht="30" hidden="1" x14ac:dyDescent="0.25">
      <c r="A303" s="96">
        <v>43524</v>
      </c>
      <c r="B303" s="97" t="s">
        <v>2914</v>
      </c>
      <c r="C303" s="98">
        <v>4</v>
      </c>
      <c r="D303" s="97" t="s">
        <v>16</v>
      </c>
      <c r="E303" s="97" t="s">
        <v>2019</v>
      </c>
      <c r="F303" s="97" t="s">
        <v>481</v>
      </c>
      <c r="G303" s="97" t="s">
        <v>482</v>
      </c>
      <c r="H303" s="97" t="s">
        <v>2870</v>
      </c>
      <c r="I303" s="97" t="s">
        <v>2839</v>
      </c>
      <c r="J303" s="97" t="s">
        <v>2868</v>
      </c>
      <c r="K303" s="97" t="s">
        <v>2869</v>
      </c>
      <c r="L303" s="97" t="s">
        <v>2831</v>
      </c>
      <c r="M303" s="97" t="s">
        <v>2832</v>
      </c>
      <c r="N303" s="98">
        <v>5</v>
      </c>
      <c r="O303" s="100">
        <v>774569.34</v>
      </c>
      <c r="P303" s="100">
        <v>1292000</v>
      </c>
      <c r="Q303" s="100">
        <v>538333.33333333337</v>
      </c>
      <c r="R303" s="100">
        <v>312152.06999999995</v>
      </c>
      <c r="S303" s="100">
        <v>-226181.26333333337</v>
      </c>
      <c r="T303" s="100">
        <v>-42.015095356037151</v>
      </c>
      <c r="U303" s="97" t="s">
        <v>2846</v>
      </c>
    </row>
    <row r="304" spans="1:21" ht="60" hidden="1" x14ac:dyDescent="0.25">
      <c r="A304" s="96">
        <v>43524</v>
      </c>
      <c r="B304" s="97" t="s">
        <v>2914</v>
      </c>
      <c r="C304" s="98">
        <v>4</v>
      </c>
      <c r="D304" s="97" t="s">
        <v>16</v>
      </c>
      <c r="E304" s="97" t="s">
        <v>2019</v>
      </c>
      <c r="F304" s="97" t="s">
        <v>481</v>
      </c>
      <c r="G304" s="97" t="s">
        <v>482</v>
      </c>
      <c r="H304" s="97" t="s">
        <v>2870</v>
      </c>
      <c r="I304" s="97" t="s">
        <v>2839</v>
      </c>
      <c r="J304" s="97" t="s">
        <v>2868</v>
      </c>
      <c r="K304" s="97" t="s">
        <v>2869</v>
      </c>
      <c r="L304" s="97" t="s">
        <v>2833</v>
      </c>
      <c r="M304" s="97" t="s">
        <v>2834</v>
      </c>
      <c r="N304" s="98">
        <v>5</v>
      </c>
      <c r="O304" s="100">
        <v>2835608.37</v>
      </c>
      <c r="P304" s="100">
        <v>3086000</v>
      </c>
      <c r="Q304" s="100">
        <v>1285833.3333333333</v>
      </c>
      <c r="R304" s="100">
        <v>1224018.1500000004</v>
      </c>
      <c r="S304" s="100">
        <v>-61815.183333333327</v>
      </c>
      <c r="T304" s="100">
        <v>-4.8074024627349328</v>
      </c>
      <c r="U304" s="97" t="s">
        <v>2846</v>
      </c>
    </row>
    <row r="305" spans="1:21" ht="60" hidden="1" x14ac:dyDescent="0.25">
      <c r="A305" s="96">
        <v>43524</v>
      </c>
      <c r="B305" s="97" t="s">
        <v>2914</v>
      </c>
      <c r="C305" s="98">
        <v>4</v>
      </c>
      <c r="D305" s="97" t="s">
        <v>16</v>
      </c>
      <c r="E305" s="97" t="s">
        <v>2019</v>
      </c>
      <c r="F305" s="97" t="s">
        <v>481</v>
      </c>
      <c r="G305" s="97" t="s">
        <v>482</v>
      </c>
      <c r="H305" s="97" t="s">
        <v>2870</v>
      </c>
      <c r="I305" s="97" t="s">
        <v>2839</v>
      </c>
      <c r="J305" s="97" t="s">
        <v>2868</v>
      </c>
      <c r="K305" s="97" t="s">
        <v>2869</v>
      </c>
      <c r="L305" s="97" t="s">
        <v>2835</v>
      </c>
      <c r="M305" s="97" t="s">
        <v>2836</v>
      </c>
      <c r="N305" s="98">
        <v>5</v>
      </c>
      <c r="O305" s="100">
        <v>37840.400000000001</v>
      </c>
      <c r="P305" s="100">
        <v>37000</v>
      </c>
      <c r="Q305" s="100">
        <v>15416.666666666668</v>
      </c>
      <c r="R305" s="100">
        <v>26745.35</v>
      </c>
      <c r="S305" s="100">
        <v>11328.683333333332</v>
      </c>
      <c r="T305" s="100">
        <v>73.483351351351345</v>
      </c>
      <c r="U305" s="97" t="s">
        <v>2847</v>
      </c>
    </row>
    <row r="306" spans="1:21" ht="30" hidden="1" x14ac:dyDescent="0.25">
      <c r="A306" s="96">
        <v>43524</v>
      </c>
      <c r="B306" s="97" t="s">
        <v>2914</v>
      </c>
      <c r="C306" s="98">
        <v>4</v>
      </c>
      <c r="D306" s="97" t="s">
        <v>16</v>
      </c>
      <c r="E306" s="97" t="s">
        <v>2019</v>
      </c>
      <c r="F306" s="97" t="s">
        <v>481</v>
      </c>
      <c r="G306" s="97" t="s">
        <v>482</v>
      </c>
      <c r="H306" s="97" t="s">
        <v>2870</v>
      </c>
      <c r="I306" s="97" t="s">
        <v>2839</v>
      </c>
      <c r="J306" s="97" t="s">
        <v>2868</v>
      </c>
      <c r="K306" s="97" t="s">
        <v>2869</v>
      </c>
      <c r="L306" s="97" t="s">
        <v>2837</v>
      </c>
      <c r="M306" s="97" t="s">
        <v>2838</v>
      </c>
      <c r="N306" s="98">
        <v>5</v>
      </c>
      <c r="O306" s="100">
        <v>4130852.31</v>
      </c>
      <c r="P306" s="100">
        <v>3479000</v>
      </c>
      <c r="Q306" s="100">
        <v>1449583.3333333333</v>
      </c>
      <c r="R306" s="100">
        <v>2163610.7999999998</v>
      </c>
      <c r="S306" s="100">
        <v>714027.46666666667</v>
      </c>
      <c r="T306" s="100">
        <v>49.257427996550732</v>
      </c>
      <c r="U306" s="97" t="s">
        <v>2847</v>
      </c>
    </row>
    <row r="307" spans="1:21" ht="60" hidden="1" x14ac:dyDescent="0.25">
      <c r="A307" s="96">
        <v>43524</v>
      </c>
      <c r="B307" s="97" t="s">
        <v>2914</v>
      </c>
      <c r="C307" s="98">
        <v>4</v>
      </c>
      <c r="D307" s="97" t="s">
        <v>16</v>
      </c>
      <c r="E307" s="97" t="s">
        <v>2019</v>
      </c>
      <c r="F307" s="97" t="s">
        <v>481</v>
      </c>
      <c r="G307" s="97" t="s">
        <v>482</v>
      </c>
      <c r="H307" s="97" t="s">
        <v>2871</v>
      </c>
      <c r="I307" s="97" t="s">
        <v>2872</v>
      </c>
      <c r="J307" s="97" t="s">
        <v>2870</v>
      </c>
      <c r="K307" s="97" t="s">
        <v>1944</v>
      </c>
      <c r="L307" s="97" t="s">
        <v>2873</v>
      </c>
      <c r="M307" s="97" t="s">
        <v>2874</v>
      </c>
      <c r="N307" s="98">
        <v>5</v>
      </c>
      <c r="O307" s="100">
        <v>-2412192.9300000002</v>
      </c>
      <c r="P307" s="100">
        <v>0</v>
      </c>
      <c r="Q307" s="100">
        <v>0</v>
      </c>
      <c r="R307" s="100">
        <v>8409257.2000000011</v>
      </c>
      <c r="S307" s="100">
        <v>8409257.1999999993</v>
      </c>
      <c r="T307" s="101"/>
      <c r="U307" s="97" t="s">
        <v>2846</v>
      </c>
    </row>
    <row r="308" spans="1:21" ht="60" hidden="1" x14ac:dyDescent="0.25">
      <c r="A308" s="96">
        <v>43524</v>
      </c>
      <c r="B308" s="97" t="s">
        <v>2914</v>
      </c>
      <c r="C308" s="98">
        <v>4</v>
      </c>
      <c r="D308" s="97" t="s">
        <v>16</v>
      </c>
      <c r="E308" s="97" t="s">
        <v>2019</v>
      </c>
      <c r="F308" s="97" t="s">
        <v>481</v>
      </c>
      <c r="G308" s="97" t="s">
        <v>482</v>
      </c>
      <c r="H308" s="97" t="s">
        <v>2875</v>
      </c>
      <c r="I308" s="97" t="s">
        <v>2876</v>
      </c>
      <c r="J308" s="97" t="s">
        <v>2877</v>
      </c>
      <c r="K308" s="97" t="s">
        <v>1944</v>
      </c>
      <c r="L308" s="97" t="s">
        <v>2878</v>
      </c>
      <c r="M308" s="97" t="s">
        <v>2879</v>
      </c>
      <c r="N308" s="98">
        <v>5</v>
      </c>
      <c r="O308" s="100">
        <v>3304237.33</v>
      </c>
      <c r="P308" s="100">
        <v>0</v>
      </c>
      <c r="Q308" s="100">
        <v>0</v>
      </c>
      <c r="R308" s="100">
        <v>16599067.98</v>
      </c>
      <c r="S308" s="100">
        <v>16599067.98</v>
      </c>
      <c r="T308" s="101"/>
      <c r="U308" s="97" t="s">
        <v>2846</v>
      </c>
    </row>
    <row r="309" spans="1:21" ht="60" hidden="1" x14ac:dyDescent="0.25">
      <c r="A309" s="96">
        <v>43524</v>
      </c>
      <c r="B309" s="97" t="s">
        <v>2914</v>
      </c>
      <c r="C309" s="98">
        <v>4</v>
      </c>
      <c r="D309" s="97" t="s">
        <v>16</v>
      </c>
      <c r="E309" s="97" t="s">
        <v>2019</v>
      </c>
      <c r="F309" s="97" t="s">
        <v>481</v>
      </c>
      <c r="G309" s="97" t="s">
        <v>482</v>
      </c>
      <c r="H309" s="97" t="s">
        <v>2875</v>
      </c>
      <c r="I309" s="97" t="s">
        <v>2876</v>
      </c>
      <c r="J309" s="97" t="s">
        <v>2877</v>
      </c>
      <c r="K309" s="97" t="s">
        <v>1944</v>
      </c>
      <c r="L309" s="97" t="s">
        <v>2880</v>
      </c>
      <c r="M309" s="97" t="s">
        <v>2881</v>
      </c>
      <c r="N309" s="98">
        <v>5</v>
      </c>
      <c r="O309" s="100">
        <v>-9842402.8800000008</v>
      </c>
      <c r="P309" s="100">
        <v>0</v>
      </c>
      <c r="Q309" s="100">
        <v>0</v>
      </c>
      <c r="R309" s="100">
        <v>-12393852.539999999</v>
      </c>
      <c r="S309" s="100">
        <v>-12393852.539999999</v>
      </c>
      <c r="T309" s="101"/>
      <c r="U309" s="97" t="s">
        <v>2846</v>
      </c>
    </row>
    <row r="310" spans="1:21" ht="30" hidden="1" x14ac:dyDescent="0.25">
      <c r="A310" s="96">
        <v>43524</v>
      </c>
      <c r="B310" s="97" t="s">
        <v>2914</v>
      </c>
      <c r="C310" s="98">
        <v>4</v>
      </c>
      <c r="D310" s="97" t="s">
        <v>16</v>
      </c>
      <c r="E310" s="97" t="s">
        <v>2019</v>
      </c>
      <c r="F310" s="97" t="s">
        <v>483</v>
      </c>
      <c r="G310" s="97" t="s">
        <v>484</v>
      </c>
      <c r="H310" s="97" t="s">
        <v>2868</v>
      </c>
      <c r="I310" s="97" t="s">
        <v>2811</v>
      </c>
      <c r="J310" s="97" t="s">
        <v>2868</v>
      </c>
      <c r="K310" s="97" t="s">
        <v>2869</v>
      </c>
      <c r="L310" s="97" t="s">
        <v>2790</v>
      </c>
      <c r="M310" s="97" t="s">
        <v>2791</v>
      </c>
      <c r="N310" s="98">
        <v>5</v>
      </c>
      <c r="O310" s="100">
        <v>40380937.630000003</v>
      </c>
      <c r="P310" s="100">
        <v>40476615.07</v>
      </c>
      <c r="Q310" s="100">
        <v>16865256.279166665</v>
      </c>
      <c r="R310" s="100">
        <v>29383220.940000009</v>
      </c>
      <c r="S310" s="100">
        <v>12517964.660833335</v>
      </c>
      <c r="T310" s="100">
        <v>74.223388329393714</v>
      </c>
      <c r="U310" s="97" t="s">
        <v>2846</v>
      </c>
    </row>
    <row r="311" spans="1:21" ht="30" hidden="1" x14ac:dyDescent="0.25">
      <c r="A311" s="96">
        <v>43524</v>
      </c>
      <c r="B311" s="97" t="s">
        <v>2914</v>
      </c>
      <c r="C311" s="98">
        <v>4</v>
      </c>
      <c r="D311" s="97" t="s">
        <v>16</v>
      </c>
      <c r="E311" s="97" t="s">
        <v>2019</v>
      </c>
      <c r="F311" s="97" t="s">
        <v>483</v>
      </c>
      <c r="G311" s="97" t="s">
        <v>484</v>
      </c>
      <c r="H311" s="97" t="s">
        <v>2868</v>
      </c>
      <c r="I311" s="97" t="s">
        <v>2811</v>
      </c>
      <c r="J311" s="97" t="s">
        <v>2868</v>
      </c>
      <c r="K311" s="97" t="s">
        <v>2869</v>
      </c>
      <c r="L311" s="97" t="s">
        <v>2792</v>
      </c>
      <c r="M311" s="97" t="s">
        <v>2793</v>
      </c>
      <c r="N311" s="98">
        <v>5</v>
      </c>
      <c r="O311" s="100">
        <v>312933.33</v>
      </c>
      <c r="P311" s="100">
        <v>324700</v>
      </c>
      <c r="Q311" s="100">
        <v>135291.66666666669</v>
      </c>
      <c r="R311" s="100">
        <v>149150</v>
      </c>
      <c r="S311" s="100">
        <v>13858.333333333334</v>
      </c>
      <c r="T311" s="100">
        <v>10.24330150908531</v>
      </c>
      <c r="U311" s="97" t="s">
        <v>2846</v>
      </c>
    </row>
    <row r="312" spans="1:21" ht="45" hidden="1" x14ac:dyDescent="0.25">
      <c r="A312" s="96">
        <v>43524</v>
      </c>
      <c r="B312" s="97" t="s">
        <v>2914</v>
      </c>
      <c r="C312" s="98">
        <v>4</v>
      </c>
      <c r="D312" s="97" t="s">
        <v>16</v>
      </c>
      <c r="E312" s="97" t="s">
        <v>2019</v>
      </c>
      <c r="F312" s="97" t="s">
        <v>483</v>
      </c>
      <c r="G312" s="97" t="s">
        <v>484</v>
      </c>
      <c r="H312" s="97" t="s">
        <v>2868</v>
      </c>
      <c r="I312" s="97" t="s">
        <v>2811</v>
      </c>
      <c r="J312" s="97" t="s">
        <v>2868</v>
      </c>
      <c r="K312" s="97" t="s">
        <v>2869</v>
      </c>
      <c r="L312" s="97" t="s">
        <v>2794</v>
      </c>
      <c r="M312" s="97" t="s">
        <v>2795</v>
      </c>
      <c r="N312" s="98">
        <v>5</v>
      </c>
      <c r="O312" s="100">
        <v>4140</v>
      </c>
      <c r="P312" s="100">
        <v>0</v>
      </c>
      <c r="Q312" s="100">
        <v>0</v>
      </c>
      <c r="R312" s="100">
        <v>0</v>
      </c>
      <c r="S312" s="100">
        <v>0</v>
      </c>
      <c r="T312" s="101"/>
      <c r="U312" s="97" t="s">
        <v>2846</v>
      </c>
    </row>
    <row r="313" spans="1:21" ht="90" hidden="1" x14ac:dyDescent="0.25">
      <c r="A313" s="96">
        <v>43524</v>
      </c>
      <c r="B313" s="97" t="s">
        <v>2914</v>
      </c>
      <c r="C313" s="98">
        <v>4</v>
      </c>
      <c r="D313" s="97" t="s">
        <v>16</v>
      </c>
      <c r="E313" s="97" t="s">
        <v>2019</v>
      </c>
      <c r="F313" s="97" t="s">
        <v>483</v>
      </c>
      <c r="G313" s="97" t="s">
        <v>484</v>
      </c>
      <c r="H313" s="97" t="s">
        <v>2868</v>
      </c>
      <c r="I313" s="97" t="s">
        <v>2811</v>
      </c>
      <c r="J313" s="97" t="s">
        <v>2868</v>
      </c>
      <c r="K313" s="97" t="s">
        <v>2869</v>
      </c>
      <c r="L313" s="97" t="s">
        <v>2797</v>
      </c>
      <c r="M313" s="97" t="s">
        <v>2798</v>
      </c>
      <c r="N313" s="98">
        <v>5</v>
      </c>
      <c r="O313" s="100">
        <v>7394151.8600000003</v>
      </c>
      <c r="P313" s="100">
        <v>7720043</v>
      </c>
      <c r="Q313" s="100">
        <v>3216684.5833333335</v>
      </c>
      <c r="R313" s="100">
        <v>3156832.61</v>
      </c>
      <c r="S313" s="100">
        <v>-59851.973333333335</v>
      </c>
      <c r="T313" s="100">
        <v>-1.8606727449575085</v>
      </c>
      <c r="U313" s="97" t="s">
        <v>2847</v>
      </c>
    </row>
    <row r="314" spans="1:21" ht="45" hidden="1" x14ac:dyDescent="0.25">
      <c r="A314" s="96">
        <v>43524</v>
      </c>
      <c r="B314" s="97" t="s">
        <v>2914</v>
      </c>
      <c r="C314" s="98">
        <v>4</v>
      </c>
      <c r="D314" s="97" t="s">
        <v>16</v>
      </c>
      <c r="E314" s="97" t="s">
        <v>2019</v>
      </c>
      <c r="F314" s="97" t="s">
        <v>483</v>
      </c>
      <c r="G314" s="97" t="s">
        <v>484</v>
      </c>
      <c r="H314" s="97" t="s">
        <v>2868</v>
      </c>
      <c r="I314" s="97" t="s">
        <v>2811</v>
      </c>
      <c r="J314" s="97" t="s">
        <v>2868</v>
      </c>
      <c r="K314" s="97" t="s">
        <v>2869</v>
      </c>
      <c r="L314" s="97" t="s">
        <v>2799</v>
      </c>
      <c r="M314" s="97" t="s">
        <v>2800</v>
      </c>
      <c r="N314" s="98">
        <v>5</v>
      </c>
      <c r="O314" s="100">
        <v>3182445.97</v>
      </c>
      <c r="P314" s="100">
        <v>3890057.96</v>
      </c>
      <c r="Q314" s="100">
        <v>1620857.4833333334</v>
      </c>
      <c r="R314" s="100">
        <v>1827074.5299999998</v>
      </c>
      <c r="S314" s="100">
        <v>206217.04666666666</v>
      </c>
      <c r="T314" s="100">
        <v>12.72271305695404</v>
      </c>
      <c r="U314" s="97" t="s">
        <v>2846</v>
      </c>
    </row>
    <row r="315" spans="1:21" ht="45" hidden="1" x14ac:dyDescent="0.25">
      <c r="A315" s="96">
        <v>43524</v>
      </c>
      <c r="B315" s="97" t="s">
        <v>2914</v>
      </c>
      <c r="C315" s="98">
        <v>4</v>
      </c>
      <c r="D315" s="97" t="s">
        <v>16</v>
      </c>
      <c r="E315" s="97" t="s">
        <v>2019</v>
      </c>
      <c r="F315" s="97" t="s">
        <v>483</v>
      </c>
      <c r="G315" s="97" t="s">
        <v>484</v>
      </c>
      <c r="H315" s="97" t="s">
        <v>2868</v>
      </c>
      <c r="I315" s="97" t="s">
        <v>2811</v>
      </c>
      <c r="J315" s="97" t="s">
        <v>2868</v>
      </c>
      <c r="K315" s="97" t="s">
        <v>2869</v>
      </c>
      <c r="L315" s="97" t="s">
        <v>2801</v>
      </c>
      <c r="M315" s="97" t="s">
        <v>2802</v>
      </c>
      <c r="N315" s="98">
        <v>5</v>
      </c>
      <c r="O315" s="100">
        <v>1283218.67</v>
      </c>
      <c r="P315" s="100">
        <v>1114939</v>
      </c>
      <c r="Q315" s="100">
        <v>464557.91666666674</v>
      </c>
      <c r="R315" s="100">
        <v>152324</v>
      </c>
      <c r="S315" s="100">
        <v>-312233.91666666669</v>
      </c>
      <c r="T315" s="100">
        <v>-67.21097746154723</v>
      </c>
      <c r="U315" s="97" t="s">
        <v>2847</v>
      </c>
    </row>
    <row r="316" spans="1:21" ht="60" hidden="1" x14ac:dyDescent="0.25">
      <c r="A316" s="96">
        <v>43524</v>
      </c>
      <c r="B316" s="97" t="s">
        <v>2914</v>
      </c>
      <c r="C316" s="98">
        <v>4</v>
      </c>
      <c r="D316" s="97" t="s">
        <v>16</v>
      </c>
      <c r="E316" s="97" t="s">
        <v>2019</v>
      </c>
      <c r="F316" s="97" t="s">
        <v>483</v>
      </c>
      <c r="G316" s="97" t="s">
        <v>484</v>
      </c>
      <c r="H316" s="97" t="s">
        <v>2868</v>
      </c>
      <c r="I316" s="97" t="s">
        <v>2811</v>
      </c>
      <c r="J316" s="97" t="s">
        <v>2868</v>
      </c>
      <c r="K316" s="97" t="s">
        <v>2869</v>
      </c>
      <c r="L316" s="97" t="s">
        <v>2803</v>
      </c>
      <c r="M316" s="97" t="s">
        <v>2804</v>
      </c>
      <c r="N316" s="98">
        <v>5</v>
      </c>
      <c r="O316" s="100">
        <v>8785347.9900000002</v>
      </c>
      <c r="P316" s="100">
        <v>10242404.390000001</v>
      </c>
      <c r="Q316" s="100">
        <v>4267668.4958333327</v>
      </c>
      <c r="R316" s="100">
        <v>3591489</v>
      </c>
      <c r="S316" s="100">
        <v>-676179.49583333335</v>
      </c>
      <c r="T316" s="100">
        <v>-15.844236648031819</v>
      </c>
      <c r="U316" s="97" t="s">
        <v>2847</v>
      </c>
    </row>
    <row r="317" spans="1:21" ht="60" hidden="1" x14ac:dyDescent="0.25">
      <c r="A317" s="96">
        <v>43524</v>
      </c>
      <c r="B317" s="97" t="s">
        <v>2914</v>
      </c>
      <c r="C317" s="98">
        <v>4</v>
      </c>
      <c r="D317" s="97" t="s">
        <v>16</v>
      </c>
      <c r="E317" s="97" t="s">
        <v>2019</v>
      </c>
      <c r="F317" s="97" t="s">
        <v>483</v>
      </c>
      <c r="G317" s="97" t="s">
        <v>484</v>
      </c>
      <c r="H317" s="97" t="s">
        <v>2868</v>
      </c>
      <c r="I317" s="97" t="s">
        <v>2811</v>
      </c>
      <c r="J317" s="97" t="s">
        <v>2868</v>
      </c>
      <c r="K317" s="97" t="s">
        <v>2869</v>
      </c>
      <c r="L317" s="97" t="s">
        <v>2805</v>
      </c>
      <c r="M317" s="97" t="s">
        <v>2806</v>
      </c>
      <c r="N317" s="98">
        <v>5</v>
      </c>
      <c r="O317" s="100">
        <v>32618344.190000001</v>
      </c>
      <c r="P317" s="100">
        <v>33292613.300000001</v>
      </c>
      <c r="Q317" s="100">
        <v>13871922.208333334</v>
      </c>
      <c r="R317" s="100">
        <v>14071043.23</v>
      </c>
      <c r="S317" s="100">
        <v>199121.02166666667</v>
      </c>
      <c r="T317" s="100">
        <v>1.4354248724596215</v>
      </c>
      <c r="U317" s="97" t="s">
        <v>2846</v>
      </c>
    </row>
    <row r="318" spans="1:21" ht="30" hidden="1" x14ac:dyDescent="0.25">
      <c r="A318" s="96">
        <v>43524</v>
      </c>
      <c r="B318" s="97" t="s">
        <v>2914</v>
      </c>
      <c r="C318" s="98">
        <v>4</v>
      </c>
      <c r="D318" s="97" t="s">
        <v>16</v>
      </c>
      <c r="E318" s="97" t="s">
        <v>2019</v>
      </c>
      <c r="F318" s="97" t="s">
        <v>483</v>
      </c>
      <c r="G318" s="97" t="s">
        <v>484</v>
      </c>
      <c r="H318" s="97" t="s">
        <v>2868</v>
      </c>
      <c r="I318" s="97" t="s">
        <v>2811</v>
      </c>
      <c r="J318" s="97" t="s">
        <v>2868</v>
      </c>
      <c r="K318" s="97" t="s">
        <v>2869</v>
      </c>
      <c r="L318" s="97" t="s">
        <v>2807</v>
      </c>
      <c r="M318" s="97" t="s">
        <v>2808</v>
      </c>
      <c r="N318" s="98">
        <v>5</v>
      </c>
      <c r="O318" s="100">
        <v>13090499.039999999</v>
      </c>
      <c r="P318" s="100">
        <v>14288892</v>
      </c>
      <c r="Q318" s="100">
        <v>5953705</v>
      </c>
      <c r="R318" s="100">
        <v>2297141.62</v>
      </c>
      <c r="S318" s="100">
        <v>-3656563.38</v>
      </c>
      <c r="T318" s="100">
        <v>-61.41660327476756</v>
      </c>
      <c r="U318" s="97" t="s">
        <v>2847</v>
      </c>
    </row>
    <row r="319" spans="1:21" ht="30" hidden="1" x14ac:dyDescent="0.25">
      <c r="A319" s="96">
        <v>43524</v>
      </c>
      <c r="B319" s="97" t="s">
        <v>2914</v>
      </c>
      <c r="C319" s="98">
        <v>4</v>
      </c>
      <c r="D319" s="97" t="s">
        <v>16</v>
      </c>
      <c r="E319" s="97" t="s">
        <v>2019</v>
      </c>
      <c r="F319" s="97" t="s">
        <v>483</v>
      </c>
      <c r="G319" s="97" t="s">
        <v>484</v>
      </c>
      <c r="H319" s="97" t="s">
        <v>2868</v>
      </c>
      <c r="I319" s="97" t="s">
        <v>2811</v>
      </c>
      <c r="J319" s="97" t="s">
        <v>2868</v>
      </c>
      <c r="K319" s="97" t="s">
        <v>2869</v>
      </c>
      <c r="L319" s="97" t="s">
        <v>2809</v>
      </c>
      <c r="M319" s="97" t="s">
        <v>2810</v>
      </c>
      <c r="N319" s="98">
        <v>5</v>
      </c>
      <c r="O319" s="100">
        <v>2666912.7599999998</v>
      </c>
      <c r="P319" s="100">
        <v>1143351.69</v>
      </c>
      <c r="Q319" s="100">
        <v>476396.53749999998</v>
      </c>
      <c r="R319" s="100">
        <v>1143351.69</v>
      </c>
      <c r="S319" s="100">
        <v>666955.15249999997</v>
      </c>
      <c r="T319" s="100">
        <v>140</v>
      </c>
      <c r="U319" s="97" t="s">
        <v>2846</v>
      </c>
    </row>
    <row r="320" spans="1:21" ht="45" hidden="1" x14ac:dyDescent="0.25">
      <c r="A320" s="96">
        <v>43524</v>
      </c>
      <c r="B320" s="97" t="s">
        <v>2914</v>
      </c>
      <c r="C320" s="98">
        <v>4</v>
      </c>
      <c r="D320" s="97" t="s">
        <v>16</v>
      </c>
      <c r="E320" s="97" t="s">
        <v>2019</v>
      </c>
      <c r="F320" s="97" t="s">
        <v>483</v>
      </c>
      <c r="G320" s="97" t="s">
        <v>484</v>
      </c>
      <c r="H320" s="97" t="s">
        <v>2868</v>
      </c>
      <c r="I320" s="97" t="s">
        <v>2811</v>
      </c>
      <c r="J320" s="97" t="s">
        <v>2868</v>
      </c>
      <c r="K320" s="97" t="s">
        <v>2869</v>
      </c>
      <c r="L320" s="97" t="s">
        <v>2897</v>
      </c>
      <c r="M320" s="97" t="s">
        <v>2796</v>
      </c>
      <c r="N320" s="98">
        <v>5</v>
      </c>
      <c r="O320" s="100">
        <v>980856.12</v>
      </c>
      <c r="P320" s="100">
        <v>860203.9</v>
      </c>
      <c r="Q320" s="100">
        <v>358418.29166666669</v>
      </c>
      <c r="R320" s="100">
        <v>428666.84</v>
      </c>
      <c r="S320" s="100">
        <v>70248.54833333334</v>
      </c>
      <c r="T320" s="100">
        <v>19.599599118302066</v>
      </c>
      <c r="U320" s="97" t="s">
        <v>2846</v>
      </c>
    </row>
    <row r="321" spans="1:21" ht="30" hidden="1" x14ac:dyDescent="0.25">
      <c r="A321" s="96">
        <v>43524</v>
      </c>
      <c r="B321" s="97" t="s">
        <v>2914</v>
      </c>
      <c r="C321" s="98">
        <v>4</v>
      </c>
      <c r="D321" s="97" t="s">
        <v>16</v>
      </c>
      <c r="E321" s="97" t="s">
        <v>2019</v>
      </c>
      <c r="F321" s="97" t="s">
        <v>483</v>
      </c>
      <c r="G321" s="97" t="s">
        <v>484</v>
      </c>
      <c r="H321" s="97" t="s">
        <v>2870</v>
      </c>
      <c r="I321" s="97" t="s">
        <v>2839</v>
      </c>
      <c r="J321" s="97" t="s">
        <v>2868</v>
      </c>
      <c r="K321" s="97" t="s">
        <v>2869</v>
      </c>
      <c r="L321" s="97" t="s">
        <v>2812</v>
      </c>
      <c r="M321" s="97" t="s">
        <v>2813</v>
      </c>
      <c r="N321" s="98">
        <v>5</v>
      </c>
      <c r="O321" s="100">
        <v>7416879.8399999999</v>
      </c>
      <c r="P321" s="100">
        <v>8000000</v>
      </c>
      <c r="Q321" s="100">
        <v>3333333.3333333335</v>
      </c>
      <c r="R321" s="100">
        <v>2204830.4900000002</v>
      </c>
      <c r="S321" s="100">
        <v>-1128502.8433333333</v>
      </c>
      <c r="T321" s="100">
        <v>-33.855085299999999</v>
      </c>
      <c r="U321" s="97" t="s">
        <v>2846</v>
      </c>
    </row>
    <row r="322" spans="1:21" ht="75" hidden="1" x14ac:dyDescent="0.25">
      <c r="A322" s="96">
        <v>43524</v>
      </c>
      <c r="B322" s="97" t="s">
        <v>2914</v>
      </c>
      <c r="C322" s="98">
        <v>4</v>
      </c>
      <c r="D322" s="97" t="s">
        <v>16</v>
      </c>
      <c r="E322" s="97" t="s">
        <v>2019</v>
      </c>
      <c r="F322" s="97" t="s">
        <v>483</v>
      </c>
      <c r="G322" s="97" t="s">
        <v>484</v>
      </c>
      <c r="H322" s="97" t="s">
        <v>2870</v>
      </c>
      <c r="I322" s="97" t="s">
        <v>2839</v>
      </c>
      <c r="J322" s="97" t="s">
        <v>2868</v>
      </c>
      <c r="K322" s="97" t="s">
        <v>2869</v>
      </c>
      <c r="L322" s="97" t="s">
        <v>2814</v>
      </c>
      <c r="M322" s="97" t="s">
        <v>2815</v>
      </c>
      <c r="N322" s="98">
        <v>5</v>
      </c>
      <c r="O322" s="100">
        <v>2831473.41</v>
      </c>
      <c r="P322" s="100">
        <v>2781125.06</v>
      </c>
      <c r="Q322" s="100">
        <v>1158802.1083333332</v>
      </c>
      <c r="R322" s="100">
        <v>1346325.62</v>
      </c>
      <c r="S322" s="100">
        <v>187523.51166666666</v>
      </c>
      <c r="T322" s="100">
        <v>16.182531108471618</v>
      </c>
      <c r="U322" s="97" t="s">
        <v>2847</v>
      </c>
    </row>
    <row r="323" spans="1:21" ht="45" hidden="1" x14ac:dyDescent="0.25">
      <c r="A323" s="96">
        <v>43524</v>
      </c>
      <c r="B323" s="97" t="s">
        <v>2914</v>
      </c>
      <c r="C323" s="98">
        <v>4</v>
      </c>
      <c r="D323" s="97" t="s">
        <v>16</v>
      </c>
      <c r="E323" s="97" t="s">
        <v>2019</v>
      </c>
      <c r="F323" s="97" t="s">
        <v>483</v>
      </c>
      <c r="G323" s="97" t="s">
        <v>484</v>
      </c>
      <c r="H323" s="97" t="s">
        <v>2870</v>
      </c>
      <c r="I323" s="97" t="s">
        <v>2839</v>
      </c>
      <c r="J323" s="97" t="s">
        <v>2868</v>
      </c>
      <c r="K323" s="97" t="s">
        <v>2869</v>
      </c>
      <c r="L323" s="97" t="s">
        <v>2816</v>
      </c>
      <c r="M323" s="97" t="s">
        <v>2817</v>
      </c>
      <c r="N323" s="98">
        <v>5</v>
      </c>
      <c r="O323" s="100">
        <v>231387.07</v>
      </c>
      <c r="P323" s="100">
        <v>249362.55</v>
      </c>
      <c r="Q323" s="100">
        <v>103901.0625</v>
      </c>
      <c r="R323" s="100">
        <v>49886.31</v>
      </c>
      <c r="S323" s="100">
        <v>-54014.752500000002</v>
      </c>
      <c r="T323" s="100">
        <v>-51.98671813389781</v>
      </c>
      <c r="U323" s="97" t="s">
        <v>2846</v>
      </c>
    </row>
    <row r="324" spans="1:21" ht="75" hidden="1" x14ac:dyDescent="0.25">
      <c r="A324" s="96">
        <v>43524</v>
      </c>
      <c r="B324" s="97" t="s">
        <v>2914</v>
      </c>
      <c r="C324" s="98">
        <v>4</v>
      </c>
      <c r="D324" s="97" t="s">
        <v>16</v>
      </c>
      <c r="E324" s="97" t="s">
        <v>2019</v>
      </c>
      <c r="F324" s="97" t="s">
        <v>483</v>
      </c>
      <c r="G324" s="97" t="s">
        <v>484</v>
      </c>
      <c r="H324" s="97" t="s">
        <v>2870</v>
      </c>
      <c r="I324" s="97" t="s">
        <v>2839</v>
      </c>
      <c r="J324" s="97" t="s">
        <v>2868</v>
      </c>
      <c r="K324" s="97" t="s">
        <v>2869</v>
      </c>
      <c r="L324" s="97" t="s">
        <v>2818</v>
      </c>
      <c r="M324" s="97" t="s">
        <v>2819</v>
      </c>
      <c r="N324" s="98">
        <v>5</v>
      </c>
      <c r="O324" s="100">
        <v>3798868.67</v>
      </c>
      <c r="P324" s="100">
        <v>4280044</v>
      </c>
      <c r="Q324" s="100">
        <v>1783351.6666666667</v>
      </c>
      <c r="R324" s="100">
        <v>1895154.5</v>
      </c>
      <c r="S324" s="100">
        <v>111802.83333333333</v>
      </c>
      <c r="T324" s="100">
        <v>6.2692533067417067</v>
      </c>
      <c r="U324" s="97" t="s">
        <v>2847</v>
      </c>
    </row>
    <row r="325" spans="1:21" ht="60" hidden="1" x14ac:dyDescent="0.25">
      <c r="A325" s="96">
        <v>43524</v>
      </c>
      <c r="B325" s="97" t="s">
        <v>2914</v>
      </c>
      <c r="C325" s="98">
        <v>4</v>
      </c>
      <c r="D325" s="97" t="s">
        <v>16</v>
      </c>
      <c r="E325" s="97" t="s">
        <v>2019</v>
      </c>
      <c r="F325" s="97" t="s">
        <v>483</v>
      </c>
      <c r="G325" s="97" t="s">
        <v>484</v>
      </c>
      <c r="H325" s="97" t="s">
        <v>2870</v>
      </c>
      <c r="I325" s="97" t="s">
        <v>2839</v>
      </c>
      <c r="J325" s="97" t="s">
        <v>2868</v>
      </c>
      <c r="K325" s="97" t="s">
        <v>2869</v>
      </c>
      <c r="L325" s="97" t="s">
        <v>2820</v>
      </c>
      <c r="M325" s="97" t="s">
        <v>2821</v>
      </c>
      <c r="N325" s="98">
        <v>5</v>
      </c>
      <c r="O325" s="100">
        <v>32621261.780000001</v>
      </c>
      <c r="P325" s="100">
        <v>34974300</v>
      </c>
      <c r="Q325" s="100">
        <v>14572625</v>
      </c>
      <c r="R325" s="100">
        <v>14071043.23</v>
      </c>
      <c r="S325" s="100">
        <v>-501581.77</v>
      </c>
      <c r="T325" s="100">
        <v>-3.4419452226349065</v>
      </c>
      <c r="U325" s="97" t="s">
        <v>2846</v>
      </c>
    </row>
    <row r="326" spans="1:21" ht="30" hidden="1" x14ac:dyDescent="0.25">
      <c r="A326" s="96">
        <v>43524</v>
      </c>
      <c r="B326" s="97" t="s">
        <v>2914</v>
      </c>
      <c r="C326" s="98">
        <v>4</v>
      </c>
      <c r="D326" s="97" t="s">
        <v>16</v>
      </c>
      <c r="E326" s="97" t="s">
        <v>2019</v>
      </c>
      <c r="F326" s="97" t="s">
        <v>483</v>
      </c>
      <c r="G326" s="97" t="s">
        <v>484</v>
      </c>
      <c r="H326" s="97" t="s">
        <v>2870</v>
      </c>
      <c r="I326" s="97" t="s">
        <v>2839</v>
      </c>
      <c r="J326" s="97" t="s">
        <v>2868</v>
      </c>
      <c r="K326" s="97" t="s">
        <v>2869</v>
      </c>
      <c r="L326" s="97" t="s">
        <v>2822</v>
      </c>
      <c r="M326" s="97" t="s">
        <v>2848</v>
      </c>
      <c r="N326" s="98">
        <v>5</v>
      </c>
      <c r="O326" s="100">
        <v>10074580.93</v>
      </c>
      <c r="P326" s="100">
        <v>10573700</v>
      </c>
      <c r="Q326" s="100">
        <v>4405708.333333333</v>
      </c>
      <c r="R326" s="100">
        <v>4721315.8</v>
      </c>
      <c r="S326" s="100">
        <v>315607.46666666667</v>
      </c>
      <c r="T326" s="100">
        <v>7.1636032798358196</v>
      </c>
      <c r="U326" s="97" t="s">
        <v>2847</v>
      </c>
    </row>
    <row r="327" spans="1:21" ht="30" hidden="1" x14ac:dyDescent="0.25">
      <c r="A327" s="96">
        <v>43524</v>
      </c>
      <c r="B327" s="97" t="s">
        <v>2914</v>
      </c>
      <c r="C327" s="98">
        <v>4</v>
      </c>
      <c r="D327" s="97" t="s">
        <v>16</v>
      </c>
      <c r="E327" s="97" t="s">
        <v>2019</v>
      </c>
      <c r="F327" s="97" t="s">
        <v>483</v>
      </c>
      <c r="G327" s="97" t="s">
        <v>484</v>
      </c>
      <c r="H327" s="97" t="s">
        <v>2870</v>
      </c>
      <c r="I327" s="97" t="s">
        <v>2839</v>
      </c>
      <c r="J327" s="97" t="s">
        <v>2868</v>
      </c>
      <c r="K327" s="97" t="s">
        <v>2869</v>
      </c>
      <c r="L327" s="97" t="s">
        <v>2823</v>
      </c>
      <c r="M327" s="97" t="s">
        <v>2824</v>
      </c>
      <c r="N327" s="98">
        <v>5</v>
      </c>
      <c r="O327" s="100">
        <v>15572078.34</v>
      </c>
      <c r="P327" s="100">
        <v>15522717</v>
      </c>
      <c r="Q327" s="100">
        <v>6467798.75</v>
      </c>
      <c r="R327" s="100">
        <v>5732791.5</v>
      </c>
      <c r="S327" s="100">
        <v>-735007.25</v>
      </c>
      <c r="T327" s="100">
        <v>-11.364102044764458</v>
      </c>
      <c r="U327" s="97" t="s">
        <v>2846</v>
      </c>
    </row>
    <row r="328" spans="1:21" ht="45" hidden="1" x14ac:dyDescent="0.25">
      <c r="A328" s="96">
        <v>43524</v>
      </c>
      <c r="B328" s="97" t="s">
        <v>2914</v>
      </c>
      <c r="C328" s="98">
        <v>4</v>
      </c>
      <c r="D328" s="97" t="s">
        <v>16</v>
      </c>
      <c r="E328" s="97" t="s">
        <v>2019</v>
      </c>
      <c r="F328" s="97" t="s">
        <v>483</v>
      </c>
      <c r="G328" s="97" t="s">
        <v>484</v>
      </c>
      <c r="H328" s="97" t="s">
        <v>2870</v>
      </c>
      <c r="I328" s="97" t="s">
        <v>2839</v>
      </c>
      <c r="J328" s="97" t="s">
        <v>2868</v>
      </c>
      <c r="K328" s="97" t="s">
        <v>2869</v>
      </c>
      <c r="L328" s="97" t="s">
        <v>2825</v>
      </c>
      <c r="M328" s="97" t="s">
        <v>2826</v>
      </c>
      <c r="N328" s="98">
        <v>5</v>
      </c>
      <c r="O328" s="100">
        <v>2357428.48</v>
      </c>
      <c r="P328" s="100">
        <v>2841615.8</v>
      </c>
      <c r="Q328" s="100">
        <v>1184006.5833333335</v>
      </c>
      <c r="R328" s="100">
        <v>1001004.43</v>
      </c>
      <c r="S328" s="100">
        <v>-183002.15333333332</v>
      </c>
      <c r="T328" s="100">
        <v>-15.45617701027704</v>
      </c>
      <c r="U328" s="97" t="s">
        <v>2846</v>
      </c>
    </row>
    <row r="329" spans="1:21" ht="30" hidden="1" x14ac:dyDescent="0.25">
      <c r="A329" s="96">
        <v>43524</v>
      </c>
      <c r="B329" s="97" t="s">
        <v>2914</v>
      </c>
      <c r="C329" s="98">
        <v>4</v>
      </c>
      <c r="D329" s="97" t="s">
        <v>16</v>
      </c>
      <c r="E329" s="97" t="s">
        <v>2019</v>
      </c>
      <c r="F329" s="97" t="s">
        <v>483</v>
      </c>
      <c r="G329" s="97" t="s">
        <v>484</v>
      </c>
      <c r="H329" s="97" t="s">
        <v>2870</v>
      </c>
      <c r="I329" s="97" t="s">
        <v>2839</v>
      </c>
      <c r="J329" s="97" t="s">
        <v>2868</v>
      </c>
      <c r="K329" s="97" t="s">
        <v>2869</v>
      </c>
      <c r="L329" s="97" t="s">
        <v>2827</v>
      </c>
      <c r="M329" s="97" t="s">
        <v>2828</v>
      </c>
      <c r="N329" s="98">
        <v>5</v>
      </c>
      <c r="O329" s="100">
        <v>4345983.09</v>
      </c>
      <c r="P329" s="100">
        <v>7142430.5199999996</v>
      </c>
      <c r="Q329" s="100">
        <v>2976012.7166666668</v>
      </c>
      <c r="R329" s="100">
        <v>1586981.7399999998</v>
      </c>
      <c r="S329" s="100">
        <v>-1389030.9766666666</v>
      </c>
      <c r="T329" s="100">
        <v>-46.674228536982675</v>
      </c>
      <c r="U329" s="97" t="s">
        <v>2846</v>
      </c>
    </row>
    <row r="330" spans="1:21" ht="45" hidden="1" x14ac:dyDescent="0.25">
      <c r="A330" s="96">
        <v>43524</v>
      </c>
      <c r="B330" s="97" t="s">
        <v>2914</v>
      </c>
      <c r="C330" s="98">
        <v>4</v>
      </c>
      <c r="D330" s="97" t="s">
        <v>16</v>
      </c>
      <c r="E330" s="97" t="s">
        <v>2019</v>
      </c>
      <c r="F330" s="97" t="s">
        <v>483</v>
      </c>
      <c r="G330" s="97" t="s">
        <v>484</v>
      </c>
      <c r="H330" s="97" t="s">
        <v>2870</v>
      </c>
      <c r="I330" s="97" t="s">
        <v>2839</v>
      </c>
      <c r="J330" s="97" t="s">
        <v>2868</v>
      </c>
      <c r="K330" s="97" t="s">
        <v>2869</v>
      </c>
      <c r="L330" s="97" t="s">
        <v>2829</v>
      </c>
      <c r="M330" s="97" t="s">
        <v>2830</v>
      </c>
      <c r="N330" s="98">
        <v>5</v>
      </c>
      <c r="O330" s="100">
        <v>2365908.7400000002</v>
      </c>
      <c r="P330" s="100">
        <v>2701737.23</v>
      </c>
      <c r="Q330" s="100">
        <v>1125723.8458333334</v>
      </c>
      <c r="R330" s="100">
        <v>1103864.78</v>
      </c>
      <c r="S330" s="100">
        <v>-21859.065833333334</v>
      </c>
      <c r="T330" s="100">
        <v>-1.9417786977011084</v>
      </c>
      <c r="U330" s="97" t="s">
        <v>2846</v>
      </c>
    </row>
    <row r="331" spans="1:21" ht="30" hidden="1" x14ac:dyDescent="0.25">
      <c r="A331" s="96">
        <v>43524</v>
      </c>
      <c r="B331" s="97" t="s">
        <v>2914</v>
      </c>
      <c r="C331" s="98">
        <v>4</v>
      </c>
      <c r="D331" s="97" t="s">
        <v>16</v>
      </c>
      <c r="E331" s="97" t="s">
        <v>2019</v>
      </c>
      <c r="F331" s="97" t="s">
        <v>483</v>
      </c>
      <c r="G331" s="97" t="s">
        <v>484</v>
      </c>
      <c r="H331" s="97" t="s">
        <v>2870</v>
      </c>
      <c r="I331" s="97" t="s">
        <v>2839</v>
      </c>
      <c r="J331" s="97" t="s">
        <v>2868</v>
      </c>
      <c r="K331" s="97" t="s">
        <v>2869</v>
      </c>
      <c r="L331" s="97" t="s">
        <v>2831</v>
      </c>
      <c r="M331" s="97" t="s">
        <v>2832</v>
      </c>
      <c r="N331" s="98">
        <v>5</v>
      </c>
      <c r="O331" s="100">
        <v>3131739.32</v>
      </c>
      <c r="P331" s="100">
        <v>3388679.05</v>
      </c>
      <c r="Q331" s="100">
        <v>1411949.6041666667</v>
      </c>
      <c r="R331" s="100">
        <v>1393687.8599999999</v>
      </c>
      <c r="S331" s="100">
        <v>-18261.744166666667</v>
      </c>
      <c r="T331" s="100">
        <v>-1.2933708195233184</v>
      </c>
      <c r="U331" s="97" t="s">
        <v>2846</v>
      </c>
    </row>
    <row r="332" spans="1:21" ht="60" hidden="1" x14ac:dyDescent="0.25">
      <c r="A332" s="96">
        <v>43524</v>
      </c>
      <c r="B332" s="97" t="s">
        <v>2914</v>
      </c>
      <c r="C332" s="98">
        <v>4</v>
      </c>
      <c r="D332" s="97" t="s">
        <v>16</v>
      </c>
      <c r="E332" s="97" t="s">
        <v>2019</v>
      </c>
      <c r="F332" s="97" t="s">
        <v>483</v>
      </c>
      <c r="G332" s="97" t="s">
        <v>484</v>
      </c>
      <c r="H332" s="97" t="s">
        <v>2870</v>
      </c>
      <c r="I332" s="97" t="s">
        <v>2839</v>
      </c>
      <c r="J332" s="97" t="s">
        <v>2868</v>
      </c>
      <c r="K332" s="97" t="s">
        <v>2869</v>
      </c>
      <c r="L332" s="97" t="s">
        <v>2833</v>
      </c>
      <c r="M332" s="97" t="s">
        <v>2834</v>
      </c>
      <c r="N332" s="98">
        <v>5</v>
      </c>
      <c r="O332" s="100">
        <v>4395921.25</v>
      </c>
      <c r="P332" s="100">
        <v>4517390.12</v>
      </c>
      <c r="Q332" s="100">
        <v>1882245.8833333333</v>
      </c>
      <c r="R332" s="100">
        <v>1670162.8900000001</v>
      </c>
      <c r="S332" s="100">
        <v>-212082.99333333332</v>
      </c>
      <c r="T332" s="100">
        <v>-11.267549856862926</v>
      </c>
      <c r="U332" s="97" t="s">
        <v>2846</v>
      </c>
    </row>
    <row r="333" spans="1:21" ht="60" hidden="1" x14ac:dyDescent="0.25">
      <c r="A333" s="96">
        <v>43524</v>
      </c>
      <c r="B333" s="97" t="s">
        <v>2914</v>
      </c>
      <c r="C333" s="98">
        <v>4</v>
      </c>
      <c r="D333" s="97" t="s">
        <v>16</v>
      </c>
      <c r="E333" s="97" t="s">
        <v>2019</v>
      </c>
      <c r="F333" s="97" t="s">
        <v>483</v>
      </c>
      <c r="G333" s="97" t="s">
        <v>484</v>
      </c>
      <c r="H333" s="97" t="s">
        <v>2870</v>
      </c>
      <c r="I333" s="97" t="s">
        <v>2839</v>
      </c>
      <c r="J333" s="97" t="s">
        <v>2868</v>
      </c>
      <c r="K333" s="97" t="s">
        <v>2869</v>
      </c>
      <c r="L333" s="97" t="s">
        <v>2835</v>
      </c>
      <c r="M333" s="97" t="s">
        <v>2836</v>
      </c>
      <c r="N333" s="98">
        <v>5</v>
      </c>
      <c r="O333" s="100">
        <v>0</v>
      </c>
      <c r="P333" s="100">
        <v>0</v>
      </c>
      <c r="Q333" s="100">
        <v>0</v>
      </c>
      <c r="R333" s="100">
        <v>0</v>
      </c>
      <c r="S333" s="100">
        <v>0</v>
      </c>
      <c r="T333" s="101"/>
      <c r="U333" s="97" t="s">
        <v>2847</v>
      </c>
    </row>
    <row r="334" spans="1:21" ht="30" hidden="1" x14ac:dyDescent="0.25">
      <c r="A334" s="96">
        <v>43524</v>
      </c>
      <c r="B334" s="97" t="s">
        <v>2914</v>
      </c>
      <c r="C334" s="98">
        <v>4</v>
      </c>
      <c r="D334" s="97" t="s">
        <v>16</v>
      </c>
      <c r="E334" s="97" t="s">
        <v>2019</v>
      </c>
      <c r="F334" s="97" t="s">
        <v>483</v>
      </c>
      <c r="G334" s="97" t="s">
        <v>484</v>
      </c>
      <c r="H334" s="97" t="s">
        <v>2870</v>
      </c>
      <c r="I334" s="97" t="s">
        <v>2839</v>
      </c>
      <c r="J334" s="97" t="s">
        <v>2868</v>
      </c>
      <c r="K334" s="97" t="s">
        <v>2869</v>
      </c>
      <c r="L334" s="97" t="s">
        <v>2837</v>
      </c>
      <c r="M334" s="97" t="s">
        <v>2838</v>
      </c>
      <c r="N334" s="98">
        <v>5</v>
      </c>
      <c r="O334" s="100">
        <v>13713376.33</v>
      </c>
      <c r="P334" s="100">
        <v>15804100.75</v>
      </c>
      <c r="Q334" s="100">
        <v>6585041.979166667</v>
      </c>
      <c r="R334" s="100">
        <v>7336916.1799999997</v>
      </c>
      <c r="S334" s="100">
        <v>751874.20083333342</v>
      </c>
      <c r="T334" s="100">
        <v>11.417910519204959</v>
      </c>
      <c r="U334" s="97" t="s">
        <v>2847</v>
      </c>
    </row>
    <row r="335" spans="1:21" ht="60" hidden="1" x14ac:dyDescent="0.25">
      <c r="A335" s="96">
        <v>43524</v>
      </c>
      <c r="B335" s="97" t="s">
        <v>2914</v>
      </c>
      <c r="C335" s="98">
        <v>4</v>
      </c>
      <c r="D335" s="97" t="s">
        <v>16</v>
      </c>
      <c r="E335" s="97" t="s">
        <v>2019</v>
      </c>
      <c r="F335" s="97" t="s">
        <v>483</v>
      </c>
      <c r="G335" s="97" t="s">
        <v>484</v>
      </c>
      <c r="H335" s="97" t="s">
        <v>2871</v>
      </c>
      <c r="I335" s="97" t="s">
        <v>2872</v>
      </c>
      <c r="J335" s="97" t="s">
        <v>2870</v>
      </c>
      <c r="K335" s="97" t="s">
        <v>1944</v>
      </c>
      <c r="L335" s="97" t="s">
        <v>2873</v>
      </c>
      <c r="M335" s="97" t="s">
        <v>2874</v>
      </c>
      <c r="N335" s="98">
        <v>5</v>
      </c>
      <c r="O335" s="100">
        <v>8123407.2300000004</v>
      </c>
      <c r="P335" s="100">
        <v>0</v>
      </c>
      <c r="Q335" s="100">
        <v>0</v>
      </c>
      <c r="R335" s="100">
        <v>11960947.909999989</v>
      </c>
      <c r="S335" s="100">
        <v>11960947.91</v>
      </c>
      <c r="T335" s="101"/>
      <c r="U335" s="97" t="s">
        <v>2846</v>
      </c>
    </row>
    <row r="336" spans="1:21" ht="60" hidden="1" x14ac:dyDescent="0.25">
      <c r="A336" s="96">
        <v>43524</v>
      </c>
      <c r="B336" s="97" t="s">
        <v>2914</v>
      </c>
      <c r="C336" s="98">
        <v>4</v>
      </c>
      <c r="D336" s="97" t="s">
        <v>16</v>
      </c>
      <c r="E336" s="97" t="s">
        <v>2019</v>
      </c>
      <c r="F336" s="97" t="s">
        <v>483</v>
      </c>
      <c r="G336" s="97" t="s">
        <v>484</v>
      </c>
      <c r="H336" s="97" t="s">
        <v>2875</v>
      </c>
      <c r="I336" s="97" t="s">
        <v>2876</v>
      </c>
      <c r="J336" s="97" t="s">
        <v>2877</v>
      </c>
      <c r="K336" s="97" t="s">
        <v>1944</v>
      </c>
      <c r="L336" s="97" t="s">
        <v>2878</v>
      </c>
      <c r="M336" s="97" t="s">
        <v>2879</v>
      </c>
      <c r="N336" s="98">
        <v>5</v>
      </c>
      <c r="O336" s="100">
        <v>18720567.870000001</v>
      </c>
      <c r="P336" s="100">
        <v>0</v>
      </c>
      <c r="Q336" s="100">
        <v>0</v>
      </c>
      <c r="R336" s="100">
        <v>22234923.550000001</v>
      </c>
      <c r="S336" s="100">
        <v>22234923.550000001</v>
      </c>
      <c r="T336" s="101"/>
      <c r="U336" s="97" t="s">
        <v>2846</v>
      </c>
    </row>
    <row r="337" spans="1:21" ht="60" hidden="1" x14ac:dyDescent="0.25">
      <c r="A337" s="96">
        <v>43524</v>
      </c>
      <c r="B337" s="97" t="s">
        <v>2914</v>
      </c>
      <c r="C337" s="98">
        <v>4</v>
      </c>
      <c r="D337" s="97" t="s">
        <v>16</v>
      </c>
      <c r="E337" s="97" t="s">
        <v>2019</v>
      </c>
      <c r="F337" s="97" t="s">
        <v>483</v>
      </c>
      <c r="G337" s="97" t="s">
        <v>484</v>
      </c>
      <c r="H337" s="97" t="s">
        <v>2875</v>
      </c>
      <c r="I337" s="97" t="s">
        <v>2876</v>
      </c>
      <c r="J337" s="97" t="s">
        <v>2877</v>
      </c>
      <c r="K337" s="97" t="s">
        <v>1944</v>
      </c>
      <c r="L337" s="97" t="s">
        <v>2880</v>
      </c>
      <c r="M337" s="97" t="s">
        <v>2881</v>
      </c>
      <c r="N337" s="98">
        <v>5</v>
      </c>
      <c r="O337" s="100">
        <v>-21518992.25</v>
      </c>
      <c r="P337" s="100">
        <v>0</v>
      </c>
      <c r="Q337" s="100">
        <v>0</v>
      </c>
      <c r="R337" s="100">
        <v>-22876016.43</v>
      </c>
      <c r="S337" s="100">
        <v>-22876016.43</v>
      </c>
      <c r="T337" s="101"/>
      <c r="U337" s="97" t="s">
        <v>2846</v>
      </c>
    </row>
    <row r="338" spans="1:21" ht="30" hidden="1" x14ac:dyDescent="0.25">
      <c r="A338" s="96">
        <v>43524</v>
      </c>
      <c r="B338" s="97" t="s">
        <v>2914</v>
      </c>
      <c r="C338" s="98">
        <v>4</v>
      </c>
      <c r="D338" s="97" t="s">
        <v>16</v>
      </c>
      <c r="E338" s="97" t="s">
        <v>2019</v>
      </c>
      <c r="F338" s="97" t="s">
        <v>485</v>
      </c>
      <c r="G338" s="97" t="s">
        <v>486</v>
      </c>
      <c r="H338" s="97" t="s">
        <v>2868</v>
      </c>
      <c r="I338" s="97" t="s">
        <v>2811</v>
      </c>
      <c r="J338" s="97" t="s">
        <v>2868</v>
      </c>
      <c r="K338" s="97" t="s">
        <v>2869</v>
      </c>
      <c r="L338" s="97" t="s">
        <v>2790</v>
      </c>
      <c r="M338" s="97" t="s">
        <v>2791</v>
      </c>
      <c r="N338" s="98">
        <v>5</v>
      </c>
      <c r="O338" s="100">
        <v>13545884.73</v>
      </c>
      <c r="P338" s="100">
        <v>14795480</v>
      </c>
      <c r="Q338" s="100">
        <v>6164783.333333333</v>
      </c>
      <c r="R338" s="100">
        <v>10659729.389999997</v>
      </c>
      <c r="S338" s="100">
        <v>4494946.0566666666</v>
      </c>
      <c r="T338" s="100">
        <v>72.913285246575299</v>
      </c>
      <c r="U338" s="97" t="s">
        <v>2846</v>
      </c>
    </row>
    <row r="339" spans="1:21" ht="30" hidden="1" x14ac:dyDescent="0.25">
      <c r="A339" s="96">
        <v>43524</v>
      </c>
      <c r="B339" s="97" t="s">
        <v>2914</v>
      </c>
      <c r="C339" s="98">
        <v>4</v>
      </c>
      <c r="D339" s="97" t="s">
        <v>16</v>
      </c>
      <c r="E339" s="97" t="s">
        <v>2019</v>
      </c>
      <c r="F339" s="97" t="s">
        <v>485</v>
      </c>
      <c r="G339" s="97" t="s">
        <v>486</v>
      </c>
      <c r="H339" s="97" t="s">
        <v>2868</v>
      </c>
      <c r="I339" s="97" t="s">
        <v>2811</v>
      </c>
      <c r="J339" s="97" t="s">
        <v>2868</v>
      </c>
      <c r="K339" s="97" t="s">
        <v>2869</v>
      </c>
      <c r="L339" s="97" t="s">
        <v>2792</v>
      </c>
      <c r="M339" s="97" t="s">
        <v>2793</v>
      </c>
      <c r="N339" s="98">
        <v>5</v>
      </c>
      <c r="O339" s="100">
        <v>64333.33</v>
      </c>
      <c r="P339" s="100">
        <v>60000</v>
      </c>
      <c r="Q339" s="100">
        <v>25000</v>
      </c>
      <c r="R339" s="100">
        <v>22250</v>
      </c>
      <c r="S339" s="100">
        <v>-2750</v>
      </c>
      <c r="T339" s="100">
        <v>-11</v>
      </c>
      <c r="U339" s="97" t="s">
        <v>2847</v>
      </c>
    </row>
    <row r="340" spans="1:21" ht="45" hidden="1" x14ac:dyDescent="0.25">
      <c r="A340" s="96">
        <v>43524</v>
      </c>
      <c r="B340" s="97" t="s">
        <v>2914</v>
      </c>
      <c r="C340" s="98">
        <v>4</v>
      </c>
      <c r="D340" s="97" t="s">
        <v>16</v>
      </c>
      <c r="E340" s="97" t="s">
        <v>2019</v>
      </c>
      <c r="F340" s="97" t="s">
        <v>485</v>
      </c>
      <c r="G340" s="97" t="s">
        <v>486</v>
      </c>
      <c r="H340" s="97" t="s">
        <v>2868</v>
      </c>
      <c r="I340" s="97" t="s">
        <v>2811</v>
      </c>
      <c r="J340" s="97" t="s">
        <v>2868</v>
      </c>
      <c r="K340" s="97" t="s">
        <v>2869</v>
      </c>
      <c r="L340" s="97" t="s">
        <v>2794</v>
      </c>
      <c r="M340" s="97" t="s">
        <v>2795</v>
      </c>
      <c r="N340" s="98">
        <v>5</v>
      </c>
      <c r="O340" s="100">
        <v>116285.33</v>
      </c>
      <c r="P340" s="100">
        <v>120001</v>
      </c>
      <c r="Q340" s="100">
        <v>50000.416666666672</v>
      </c>
      <c r="R340" s="100">
        <v>31164</v>
      </c>
      <c r="S340" s="100">
        <v>-18836.416666666668</v>
      </c>
      <c r="T340" s="100">
        <v>-37.672519395671706</v>
      </c>
      <c r="U340" s="97" t="s">
        <v>2847</v>
      </c>
    </row>
    <row r="341" spans="1:21" ht="90" hidden="1" x14ac:dyDescent="0.25">
      <c r="A341" s="96">
        <v>43524</v>
      </c>
      <c r="B341" s="97" t="s">
        <v>2914</v>
      </c>
      <c r="C341" s="98">
        <v>4</v>
      </c>
      <c r="D341" s="97" t="s">
        <v>16</v>
      </c>
      <c r="E341" s="97" t="s">
        <v>2019</v>
      </c>
      <c r="F341" s="97" t="s">
        <v>485</v>
      </c>
      <c r="G341" s="97" t="s">
        <v>486</v>
      </c>
      <c r="H341" s="97" t="s">
        <v>2868</v>
      </c>
      <c r="I341" s="97" t="s">
        <v>2811</v>
      </c>
      <c r="J341" s="97" t="s">
        <v>2868</v>
      </c>
      <c r="K341" s="97" t="s">
        <v>2869</v>
      </c>
      <c r="L341" s="97" t="s">
        <v>2797</v>
      </c>
      <c r="M341" s="97" t="s">
        <v>2798</v>
      </c>
      <c r="N341" s="98">
        <v>5</v>
      </c>
      <c r="O341" s="100">
        <v>4299860.07</v>
      </c>
      <c r="P341" s="100">
        <v>4170000</v>
      </c>
      <c r="Q341" s="100">
        <v>1737500</v>
      </c>
      <c r="R341" s="100">
        <v>1685610.91</v>
      </c>
      <c r="S341" s="100">
        <v>-51889.09</v>
      </c>
      <c r="T341" s="100">
        <v>-2.9864224460431656</v>
      </c>
      <c r="U341" s="97" t="s">
        <v>2847</v>
      </c>
    </row>
    <row r="342" spans="1:21" ht="45" hidden="1" x14ac:dyDescent="0.25">
      <c r="A342" s="96">
        <v>43524</v>
      </c>
      <c r="B342" s="97" t="s">
        <v>2914</v>
      </c>
      <c r="C342" s="98">
        <v>4</v>
      </c>
      <c r="D342" s="97" t="s">
        <v>16</v>
      </c>
      <c r="E342" s="97" t="s">
        <v>2019</v>
      </c>
      <c r="F342" s="97" t="s">
        <v>485</v>
      </c>
      <c r="G342" s="97" t="s">
        <v>486</v>
      </c>
      <c r="H342" s="97" t="s">
        <v>2868</v>
      </c>
      <c r="I342" s="97" t="s">
        <v>2811</v>
      </c>
      <c r="J342" s="97" t="s">
        <v>2868</v>
      </c>
      <c r="K342" s="97" t="s">
        <v>2869</v>
      </c>
      <c r="L342" s="97" t="s">
        <v>2799</v>
      </c>
      <c r="M342" s="97" t="s">
        <v>2800</v>
      </c>
      <c r="N342" s="98">
        <v>5</v>
      </c>
      <c r="O342" s="100">
        <v>1572719.21</v>
      </c>
      <c r="P342" s="100">
        <v>1660000</v>
      </c>
      <c r="Q342" s="100">
        <v>691666.66666666674</v>
      </c>
      <c r="R342" s="100">
        <v>573953.73</v>
      </c>
      <c r="S342" s="100">
        <v>-117712.93666666666</v>
      </c>
      <c r="T342" s="100">
        <v>-17.0187378313253</v>
      </c>
      <c r="U342" s="97" t="s">
        <v>2847</v>
      </c>
    </row>
    <row r="343" spans="1:21" ht="45" hidden="1" x14ac:dyDescent="0.25">
      <c r="A343" s="96">
        <v>43524</v>
      </c>
      <c r="B343" s="97" t="s">
        <v>2914</v>
      </c>
      <c r="C343" s="98">
        <v>4</v>
      </c>
      <c r="D343" s="97" t="s">
        <v>16</v>
      </c>
      <c r="E343" s="97" t="s">
        <v>2019</v>
      </c>
      <c r="F343" s="97" t="s">
        <v>485</v>
      </c>
      <c r="G343" s="97" t="s">
        <v>486</v>
      </c>
      <c r="H343" s="97" t="s">
        <v>2868</v>
      </c>
      <c r="I343" s="97" t="s">
        <v>2811</v>
      </c>
      <c r="J343" s="97" t="s">
        <v>2868</v>
      </c>
      <c r="K343" s="97" t="s">
        <v>2869</v>
      </c>
      <c r="L343" s="97" t="s">
        <v>2801</v>
      </c>
      <c r="M343" s="97" t="s">
        <v>2802</v>
      </c>
      <c r="N343" s="98">
        <v>5</v>
      </c>
      <c r="O343" s="100">
        <v>0</v>
      </c>
      <c r="P343" s="100">
        <v>0</v>
      </c>
      <c r="Q343" s="100">
        <v>0</v>
      </c>
      <c r="R343" s="100">
        <v>0</v>
      </c>
      <c r="S343" s="100">
        <v>0</v>
      </c>
      <c r="T343" s="101"/>
      <c r="U343" s="97" t="s">
        <v>2846</v>
      </c>
    </row>
    <row r="344" spans="1:21" ht="60" hidden="1" x14ac:dyDescent="0.25">
      <c r="A344" s="96">
        <v>43524</v>
      </c>
      <c r="B344" s="97" t="s">
        <v>2914</v>
      </c>
      <c r="C344" s="98">
        <v>4</v>
      </c>
      <c r="D344" s="97" t="s">
        <v>16</v>
      </c>
      <c r="E344" s="97" t="s">
        <v>2019</v>
      </c>
      <c r="F344" s="97" t="s">
        <v>485</v>
      </c>
      <c r="G344" s="97" t="s">
        <v>486</v>
      </c>
      <c r="H344" s="97" t="s">
        <v>2868</v>
      </c>
      <c r="I344" s="97" t="s">
        <v>2811</v>
      </c>
      <c r="J344" s="97" t="s">
        <v>2868</v>
      </c>
      <c r="K344" s="97" t="s">
        <v>2869</v>
      </c>
      <c r="L344" s="97" t="s">
        <v>2803</v>
      </c>
      <c r="M344" s="97" t="s">
        <v>2804</v>
      </c>
      <c r="N344" s="98">
        <v>5</v>
      </c>
      <c r="O344" s="100">
        <v>2732370.42</v>
      </c>
      <c r="P344" s="100">
        <v>2700000</v>
      </c>
      <c r="Q344" s="100">
        <v>1125000</v>
      </c>
      <c r="R344" s="100">
        <v>997147</v>
      </c>
      <c r="S344" s="100">
        <v>-127853</v>
      </c>
      <c r="T344" s="100">
        <v>-11.364711111111111</v>
      </c>
      <c r="U344" s="97" t="s">
        <v>2847</v>
      </c>
    </row>
    <row r="345" spans="1:21" ht="60" hidden="1" x14ac:dyDescent="0.25">
      <c r="A345" s="96">
        <v>43524</v>
      </c>
      <c r="B345" s="97" t="s">
        <v>2914</v>
      </c>
      <c r="C345" s="98">
        <v>4</v>
      </c>
      <c r="D345" s="97" t="s">
        <v>16</v>
      </c>
      <c r="E345" s="97" t="s">
        <v>2019</v>
      </c>
      <c r="F345" s="97" t="s">
        <v>485</v>
      </c>
      <c r="G345" s="97" t="s">
        <v>486</v>
      </c>
      <c r="H345" s="97" t="s">
        <v>2868</v>
      </c>
      <c r="I345" s="97" t="s">
        <v>2811</v>
      </c>
      <c r="J345" s="97" t="s">
        <v>2868</v>
      </c>
      <c r="K345" s="97" t="s">
        <v>2869</v>
      </c>
      <c r="L345" s="97" t="s">
        <v>2805</v>
      </c>
      <c r="M345" s="97" t="s">
        <v>2806</v>
      </c>
      <c r="N345" s="98">
        <v>5</v>
      </c>
      <c r="O345" s="100">
        <v>21123482.559999999</v>
      </c>
      <c r="P345" s="100">
        <v>21000000</v>
      </c>
      <c r="Q345" s="100">
        <v>8750000</v>
      </c>
      <c r="R345" s="100">
        <v>8919823.1999999993</v>
      </c>
      <c r="S345" s="100">
        <v>169823.2</v>
      </c>
      <c r="T345" s="100">
        <v>1.9408365714285716</v>
      </c>
      <c r="U345" s="97" t="s">
        <v>2846</v>
      </c>
    </row>
    <row r="346" spans="1:21" ht="30" hidden="1" x14ac:dyDescent="0.25">
      <c r="A346" s="96">
        <v>43524</v>
      </c>
      <c r="B346" s="97" t="s">
        <v>2914</v>
      </c>
      <c r="C346" s="98">
        <v>4</v>
      </c>
      <c r="D346" s="97" t="s">
        <v>16</v>
      </c>
      <c r="E346" s="97" t="s">
        <v>2019</v>
      </c>
      <c r="F346" s="97" t="s">
        <v>485</v>
      </c>
      <c r="G346" s="97" t="s">
        <v>486</v>
      </c>
      <c r="H346" s="97" t="s">
        <v>2868</v>
      </c>
      <c r="I346" s="97" t="s">
        <v>2811</v>
      </c>
      <c r="J346" s="97" t="s">
        <v>2868</v>
      </c>
      <c r="K346" s="97" t="s">
        <v>2869</v>
      </c>
      <c r="L346" s="97" t="s">
        <v>2807</v>
      </c>
      <c r="M346" s="97" t="s">
        <v>2808</v>
      </c>
      <c r="N346" s="98">
        <v>5</v>
      </c>
      <c r="O346" s="100">
        <v>7758080.3099999996</v>
      </c>
      <c r="P346" s="100">
        <v>4924000</v>
      </c>
      <c r="Q346" s="100">
        <v>2051666.6666666665</v>
      </c>
      <c r="R346" s="100">
        <v>3318437.62</v>
      </c>
      <c r="S346" s="100">
        <v>1266770.9533333334</v>
      </c>
      <c r="T346" s="100">
        <v>61.743507067424858</v>
      </c>
      <c r="U346" s="97" t="s">
        <v>2846</v>
      </c>
    </row>
    <row r="347" spans="1:21" ht="30" hidden="1" x14ac:dyDescent="0.25">
      <c r="A347" s="96">
        <v>43524</v>
      </c>
      <c r="B347" s="97" t="s">
        <v>2914</v>
      </c>
      <c r="C347" s="98">
        <v>4</v>
      </c>
      <c r="D347" s="97" t="s">
        <v>16</v>
      </c>
      <c r="E347" s="97" t="s">
        <v>2019</v>
      </c>
      <c r="F347" s="97" t="s">
        <v>485</v>
      </c>
      <c r="G347" s="97" t="s">
        <v>486</v>
      </c>
      <c r="H347" s="97" t="s">
        <v>2868</v>
      </c>
      <c r="I347" s="97" t="s">
        <v>2811</v>
      </c>
      <c r="J347" s="97" t="s">
        <v>2868</v>
      </c>
      <c r="K347" s="97" t="s">
        <v>2869</v>
      </c>
      <c r="L347" s="97" t="s">
        <v>2809</v>
      </c>
      <c r="M347" s="97" t="s">
        <v>2810</v>
      </c>
      <c r="N347" s="98">
        <v>5</v>
      </c>
      <c r="O347" s="100">
        <v>900235.04</v>
      </c>
      <c r="P347" s="100">
        <v>760000</v>
      </c>
      <c r="Q347" s="100">
        <v>316666.66666666669</v>
      </c>
      <c r="R347" s="100">
        <v>724683.39</v>
      </c>
      <c r="S347" s="100">
        <v>408016.72333333333</v>
      </c>
      <c r="T347" s="100">
        <v>128.84738631578946</v>
      </c>
      <c r="U347" s="97" t="s">
        <v>2846</v>
      </c>
    </row>
    <row r="348" spans="1:21" ht="45" hidden="1" x14ac:dyDescent="0.25">
      <c r="A348" s="96">
        <v>43524</v>
      </c>
      <c r="B348" s="97" t="s">
        <v>2914</v>
      </c>
      <c r="C348" s="98">
        <v>4</v>
      </c>
      <c r="D348" s="97" t="s">
        <v>16</v>
      </c>
      <c r="E348" s="97" t="s">
        <v>2019</v>
      </c>
      <c r="F348" s="97" t="s">
        <v>485</v>
      </c>
      <c r="G348" s="97" t="s">
        <v>486</v>
      </c>
      <c r="H348" s="97" t="s">
        <v>2868</v>
      </c>
      <c r="I348" s="97" t="s">
        <v>2811</v>
      </c>
      <c r="J348" s="97" t="s">
        <v>2868</v>
      </c>
      <c r="K348" s="97" t="s">
        <v>2869</v>
      </c>
      <c r="L348" s="97" t="s">
        <v>2897</v>
      </c>
      <c r="M348" s="97" t="s">
        <v>2796</v>
      </c>
      <c r="N348" s="98">
        <v>5</v>
      </c>
      <c r="O348" s="100">
        <v>586205.03</v>
      </c>
      <c r="P348" s="100">
        <v>585000</v>
      </c>
      <c r="Q348" s="100">
        <v>243750</v>
      </c>
      <c r="R348" s="100">
        <v>251074.33</v>
      </c>
      <c r="S348" s="100">
        <v>7324.33</v>
      </c>
      <c r="T348" s="100">
        <v>3.0048533333333332</v>
      </c>
      <c r="U348" s="97" t="s">
        <v>2846</v>
      </c>
    </row>
    <row r="349" spans="1:21" ht="30" hidden="1" x14ac:dyDescent="0.25">
      <c r="A349" s="96">
        <v>43524</v>
      </c>
      <c r="B349" s="97" t="s">
        <v>2914</v>
      </c>
      <c r="C349" s="98">
        <v>4</v>
      </c>
      <c r="D349" s="97" t="s">
        <v>16</v>
      </c>
      <c r="E349" s="97" t="s">
        <v>2019</v>
      </c>
      <c r="F349" s="97" t="s">
        <v>485</v>
      </c>
      <c r="G349" s="97" t="s">
        <v>486</v>
      </c>
      <c r="H349" s="97" t="s">
        <v>2870</v>
      </c>
      <c r="I349" s="97" t="s">
        <v>2839</v>
      </c>
      <c r="J349" s="97" t="s">
        <v>2868</v>
      </c>
      <c r="K349" s="97" t="s">
        <v>2869</v>
      </c>
      <c r="L349" s="97" t="s">
        <v>2812</v>
      </c>
      <c r="M349" s="97" t="s">
        <v>2813</v>
      </c>
      <c r="N349" s="98">
        <v>5</v>
      </c>
      <c r="O349" s="100">
        <v>4153043.53</v>
      </c>
      <c r="P349" s="100">
        <v>4000000</v>
      </c>
      <c r="Q349" s="100">
        <v>1666666.6666666667</v>
      </c>
      <c r="R349" s="100">
        <v>1285517.83</v>
      </c>
      <c r="S349" s="100">
        <v>-381148.83666666667</v>
      </c>
      <c r="T349" s="100">
        <v>-22.868930200000001</v>
      </c>
      <c r="U349" s="97" t="s">
        <v>2846</v>
      </c>
    </row>
    <row r="350" spans="1:21" ht="75" hidden="1" x14ac:dyDescent="0.25">
      <c r="A350" s="96">
        <v>43524</v>
      </c>
      <c r="B350" s="97" t="s">
        <v>2914</v>
      </c>
      <c r="C350" s="98">
        <v>4</v>
      </c>
      <c r="D350" s="97" t="s">
        <v>16</v>
      </c>
      <c r="E350" s="97" t="s">
        <v>2019</v>
      </c>
      <c r="F350" s="97" t="s">
        <v>485</v>
      </c>
      <c r="G350" s="97" t="s">
        <v>486</v>
      </c>
      <c r="H350" s="97" t="s">
        <v>2870</v>
      </c>
      <c r="I350" s="97" t="s">
        <v>2839</v>
      </c>
      <c r="J350" s="97" t="s">
        <v>2868</v>
      </c>
      <c r="K350" s="97" t="s">
        <v>2869</v>
      </c>
      <c r="L350" s="97" t="s">
        <v>2814</v>
      </c>
      <c r="M350" s="97" t="s">
        <v>2815</v>
      </c>
      <c r="N350" s="98">
        <v>5</v>
      </c>
      <c r="O350" s="100">
        <v>1007376.96</v>
      </c>
      <c r="P350" s="100">
        <v>990000</v>
      </c>
      <c r="Q350" s="100">
        <v>412500</v>
      </c>
      <c r="R350" s="100">
        <v>342776.46</v>
      </c>
      <c r="S350" s="100">
        <v>-69723.539999999994</v>
      </c>
      <c r="T350" s="100">
        <v>-16.902676363636363</v>
      </c>
      <c r="U350" s="97" t="s">
        <v>2846</v>
      </c>
    </row>
    <row r="351" spans="1:21" ht="45" hidden="1" x14ac:dyDescent="0.25">
      <c r="A351" s="96">
        <v>43524</v>
      </c>
      <c r="B351" s="97" t="s">
        <v>2914</v>
      </c>
      <c r="C351" s="98">
        <v>4</v>
      </c>
      <c r="D351" s="97" t="s">
        <v>16</v>
      </c>
      <c r="E351" s="97" t="s">
        <v>2019</v>
      </c>
      <c r="F351" s="97" t="s">
        <v>485</v>
      </c>
      <c r="G351" s="97" t="s">
        <v>486</v>
      </c>
      <c r="H351" s="97" t="s">
        <v>2870</v>
      </c>
      <c r="I351" s="97" t="s">
        <v>2839</v>
      </c>
      <c r="J351" s="97" t="s">
        <v>2868</v>
      </c>
      <c r="K351" s="97" t="s">
        <v>2869</v>
      </c>
      <c r="L351" s="97" t="s">
        <v>2816</v>
      </c>
      <c r="M351" s="97" t="s">
        <v>2817</v>
      </c>
      <c r="N351" s="98">
        <v>5</v>
      </c>
      <c r="O351" s="100">
        <v>147137.32999999999</v>
      </c>
      <c r="P351" s="100">
        <v>210000</v>
      </c>
      <c r="Q351" s="100">
        <v>87500</v>
      </c>
      <c r="R351" s="100">
        <v>100807.6</v>
      </c>
      <c r="S351" s="100">
        <v>13307.6</v>
      </c>
      <c r="T351" s="100">
        <v>15.208685714285714</v>
      </c>
      <c r="U351" s="97" t="s">
        <v>2847</v>
      </c>
    </row>
    <row r="352" spans="1:21" ht="75" hidden="1" x14ac:dyDescent="0.25">
      <c r="A352" s="96">
        <v>43524</v>
      </c>
      <c r="B352" s="97" t="s">
        <v>2914</v>
      </c>
      <c r="C352" s="98">
        <v>4</v>
      </c>
      <c r="D352" s="97" t="s">
        <v>16</v>
      </c>
      <c r="E352" s="97" t="s">
        <v>2019</v>
      </c>
      <c r="F352" s="97" t="s">
        <v>485</v>
      </c>
      <c r="G352" s="97" t="s">
        <v>486</v>
      </c>
      <c r="H352" s="97" t="s">
        <v>2870</v>
      </c>
      <c r="I352" s="97" t="s">
        <v>2839</v>
      </c>
      <c r="J352" s="97" t="s">
        <v>2868</v>
      </c>
      <c r="K352" s="97" t="s">
        <v>2869</v>
      </c>
      <c r="L352" s="97" t="s">
        <v>2818</v>
      </c>
      <c r="M352" s="97" t="s">
        <v>2819</v>
      </c>
      <c r="N352" s="98">
        <v>5</v>
      </c>
      <c r="O352" s="100">
        <v>1310348.1299999999</v>
      </c>
      <c r="P352" s="100">
        <v>1180000</v>
      </c>
      <c r="Q352" s="100">
        <v>491666.66666666669</v>
      </c>
      <c r="R352" s="100">
        <v>680893.27</v>
      </c>
      <c r="S352" s="100">
        <v>189226.60333333333</v>
      </c>
      <c r="T352" s="100">
        <v>38.486766779661018</v>
      </c>
      <c r="U352" s="97" t="s">
        <v>2847</v>
      </c>
    </row>
    <row r="353" spans="1:21" ht="60" hidden="1" x14ac:dyDescent="0.25">
      <c r="A353" s="96">
        <v>43524</v>
      </c>
      <c r="B353" s="97" t="s">
        <v>2914</v>
      </c>
      <c r="C353" s="98">
        <v>4</v>
      </c>
      <c r="D353" s="97" t="s">
        <v>16</v>
      </c>
      <c r="E353" s="97" t="s">
        <v>2019</v>
      </c>
      <c r="F353" s="97" t="s">
        <v>485</v>
      </c>
      <c r="G353" s="97" t="s">
        <v>486</v>
      </c>
      <c r="H353" s="97" t="s">
        <v>2870</v>
      </c>
      <c r="I353" s="97" t="s">
        <v>2839</v>
      </c>
      <c r="J353" s="97" t="s">
        <v>2868</v>
      </c>
      <c r="K353" s="97" t="s">
        <v>2869</v>
      </c>
      <c r="L353" s="97" t="s">
        <v>2820</v>
      </c>
      <c r="M353" s="97" t="s">
        <v>2821</v>
      </c>
      <c r="N353" s="98">
        <v>5</v>
      </c>
      <c r="O353" s="100">
        <v>21137482.559999999</v>
      </c>
      <c r="P353" s="100">
        <v>19700000</v>
      </c>
      <c r="Q353" s="100">
        <v>8208333.333333333</v>
      </c>
      <c r="R353" s="100">
        <v>8927323.1999999993</v>
      </c>
      <c r="S353" s="100">
        <v>718989.86666666658</v>
      </c>
      <c r="T353" s="100">
        <v>8.759267411167512</v>
      </c>
      <c r="U353" s="97" t="s">
        <v>2847</v>
      </c>
    </row>
    <row r="354" spans="1:21" ht="30" hidden="1" x14ac:dyDescent="0.25">
      <c r="A354" s="96">
        <v>43524</v>
      </c>
      <c r="B354" s="97" t="s">
        <v>2914</v>
      </c>
      <c r="C354" s="98">
        <v>4</v>
      </c>
      <c r="D354" s="97" t="s">
        <v>16</v>
      </c>
      <c r="E354" s="97" t="s">
        <v>2019</v>
      </c>
      <c r="F354" s="97" t="s">
        <v>485</v>
      </c>
      <c r="G354" s="97" t="s">
        <v>486</v>
      </c>
      <c r="H354" s="97" t="s">
        <v>2870</v>
      </c>
      <c r="I354" s="97" t="s">
        <v>2839</v>
      </c>
      <c r="J354" s="97" t="s">
        <v>2868</v>
      </c>
      <c r="K354" s="97" t="s">
        <v>2869</v>
      </c>
      <c r="L354" s="97" t="s">
        <v>2822</v>
      </c>
      <c r="M354" s="97" t="s">
        <v>2848</v>
      </c>
      <c r="N354" s="98">
        <v>5</v>
      </c>
      <c r="O354" s="100">
        <v>4109088.58</v>
      </c>
      <c r="P354" s="100">
        <v>4295000</v>
      </c>
      <c r="Q354" s="100">
        <v>1789583.3333333333</v>
      </c>
      <c r="R354" s="100">
        <v>1854142.2</v>
      </c>
      <c r="S354" s="100">
        <v>64558.866666666669</v>
      </c>
      <c r="T354" s="100">
        <v>3.6074803259604189</v>
      </c>
      <c r="U354" s="97" t="s">
        <v>2847</v>
      </c>
    </row>
    <row r="355" spans="1:21" ht="30" hidden="1" x14ac:dyDescent="0.25">
      <c r="A355" s="96">
        <v>43524</v>
      </c>
      <c r="B355" s="97" t="s">
        <v>2914</v>
      </c>
      <c r="C355" s="98">
        <v>4</v>
      </c>
      <c r="D355" s="97" t="s">
        <v>16</v>
      </c>
      <c r="E355" s="97" t="s">
        <v>2019</v>
      </c>
      <c r="F355" s="97" t="s">
        <v>485</v>
      </c>
      <c r="G355" s="97" t="s">
        <v>486</v>
      </c>
      <c r="H355" s="97" t="s">
        <v>2870</v>
      </c>
      <c r="I355" s="97" t="s">
        <v>2839</v>
      </c>
      <c r="J355" s="97" t="s">
        <v>2868</v>
      </c>
      <c r="K355" s="97" t="s">
        <v>2869</v>
      </c>
      <c r="L355" s="97" t="s">
        <v>2823</v>
      </c>
      <c r="M355" s="97" t="s">
        <v>2824</v>
      </c>
      <c r="N355" s="98">
        <v>5</v>
      </c>
      <c r="O355" s="100">
        <v>8763926.6699999999</v>
      </c>
      <c r="P355" s="100">
        <v>8792000</v>
      </c>
      <c r="Q355" s="100">
        <v>3663333.3333333335</v>
      </c>
      <c r="R355" s="100">
        <v>3839401</v>
      </c>
      <c r="S355" s="100">
        <v>176067.66666666669</v>
      </c>
      <c r="T355" s="100">
        <v>4.8062147406733393</v>
      </c>
      <c r="U355" s="97" t="s">
        <v>2847</v>
      </c>
    </row>
    <row r="356" spans="1:21" ht="45" hidden="1" x14ac:dyDescent="0.25">
      <c r="A356" s="96">
        <v>43524</v>
      </c>
      <c r="B356" s="97" t="s">
        <v>2914</v>
      </c>
      <c r="C356" s="98">
        <v>4</v>
      </c>
      <c r="D356" s="97" t="s">
        <v>16</v>
      </c>
      <c r="E356" s="97" t="s">
        <v>2019</v>
      </c>
      <c r="F356" s="97" t="s">
        <v>485</v>
      </c>
      <c r="G356" s="97" t="s">
        <v>486</v>
      </c>
      <c r="H356" s="97" t="s">
        <v>2870</v>
      </c>
      <c r="I356" s="97" t="s">
        <v>2839</v>
      </c>
      <c r="J356" s="97" t="s">
        <v>2868</v>
      </c>
      <c r="K356" s="97" t="s">
        <v>2869</v>
      </c>
      <c r="L356" s="97" t="s">
        <v>2825</v>
      </c>
      <c r="M356" s="97" t="s">
        <v>2826</v>
      </c>
      <c r="N356" s="98">
        <v>5</v>
      </c>
      <c r="O356" s="100">
        <v>1303688.44</v>
      </c>
      <c r="P356" s="100">
        <v>1160600</v>
      </c>
      <c r="Q356" s="100">
        <v>483583.33333333337</v>
      </c>
      <c r="R356" s="100">
        <v>530951.67000000004</v>
      </c>
      <c r="S356" s="100">
        <v>47368.33666666667</v>
      </c>
      <c r="T356" s="100">
        <v>9.7952789936239864</v>
      </c>
      <c r="U356" s="97" t="s">
        <v>2847</v>
      </c>
    </row>
    <row r="357" spans="1:21" ht="30" hidden="1" x14ac:dyDescent="0.25">
      <c r="A357" s="96">
        <v>43524</v>
      </c>
      <c r="B357" s="97" t="s">
        <v>2914</v>
      </c>
      <c r="C357" s="98">
        <v>4</v>
      </c>
      <c r="D357" s="97" t="s">
        <v>16</v>
      </c>
      <c r="E357" s="97" t="s">
        <v>2019</v>
      </c>
      <c r="F357" s="97" t="s">
        <v>485</v>
      </c>
      <c r="G357" s="97" t="s">
        <v>486</v>
      </c>
      <c r="H357" s="97" t="s">
        <v>2870</v>
      </c>
      <c r="I357" s="97" t="s">
        <v>2839</v>
      </c>
      <c r="J357" s="97" t="s">
        <v>2868</v>
      </c>
      <c r="K357" s="97" t="s">
        <v>2869</v>
      </c>
      <c r="L357" s="97" t="s">
        <v>2827</v>
      </c>
      <c r="M357" s="97" t="s">
        <v>2828</v>
      </c>
      <c r="N357" s="98">
        <v>5</v>
      </c>
      <c r="O357" s="100">
        <v>2024223.97</v>
      </c>
      <c r="P357" s="100">
        <v>2270300</v>
      </c>
      <c r="Q357" s="100">
        <v>945958.33333333326</v>
      </c>
      <c r="R357" s="100">
        <v>1136362.27</v>
      </c>
      <c r="S357" s="100">
        <v>190403.93666666668</v>
      </c>
      <c r="T357" s="100">
        <v>20.128152578954325</v>
      </c>
      <c r="U357" s="97" t="s">
        <v>2847</v>
      </c>
    </row>
    <row r="358" spans="1:21" ht="45" hidden="1" x14ac:dyDescent="0.25">
      <c r="A358" s="96">
        <v>43524</v>
      </c>
      <c r="B358" s="97" t="s">
        <v>2914</v>
      </c>
      <c r="C358" s="98">
        <v>4</v>
      </c>
      <c r="D358" s="97" t="s">
        <v>16</v>
      </c>
      <c r="E358" s="97" t="s">
        <v>2019</v>
      </c>
      <c r="F358" s="97" t="s">
        <v>485</v>
      </c>
      <c r="G358" s="97" t="s">
        <v>486</v>
      </c>
      <c r="H358" s="97" t="s">
        <v>2870</v>
      </c>
      <c r="I358" s="97" t="s">
        <v>2839</v>
      </c>
      <c r="J358" s="97" t="s">
        <v>2868</v>
      </c>
      <c r="K358" s="97" t="s">
        <v>2869</v>
      </c>
      <c r="L358" s="97" t="s">
        <v>2829</v>
      </c>
      <c r="M358" s="97" t="s">
        <v>2830</v>
      </c>
      <c r="N358" s="98">
        <v>5</v>
      </c>
      <c r="O358" s="100">
        <v>1661177.74</v>
      </c>
      <c r="P358" s="100">
        <v>1698000</v>
      </c>
      <c r="Q358" s="100">
        <v>707500</v>
      </c>
      <c r="R358" s="100">
        <v>664888.41</v>
      </c>
      <c r="S358" s="100">
        <v>-42611.59</v>
      </c>
      <c r="T358" s="100">
        <v>-6.022839575971731</v>
      </c>
      <c r="U358" s="97" t="s">
        <v>2846</v>
      </c>
    </row>
    <row r="359" spans="1:21" ht="30" hidden="1" x14ac:dyDescent="0.25">
      <c r="A359" s="96">
        <v>43524</v>
      </c>
      <c r="B359" s="97" t="s">
        <v>2914</v>
      </c>
      <c r="C359" s="98">
        <v>4</v>
      </c>
      <c r="D359" s="97" t="s">
        <v>16</v>
      </c>
      <c r="E359" s="97" t="s">
        <v>2019</v>
      </c>
      <c r="F359" s="97" t="s">
        <v>485</v>
      </c>
      <c r="G359" s="97" t="s">
        <v>486</v>
      </c>
      <c r="H359" s="97" t="s">
        <v>2870</v>
      </c>
      <c r="I359" s="97" t="s">
        <v>2839</v>
      </c>
      <c r="J359" s="97" t="s">
        <v>2868</v>
      </c>
      <c r="K359" s="97" t="s">
        <v>2869</v>
      </c>
      <c r="L359" s="97" t="s">
        <v>2831</v>
      </c>
      <c r="M359" s="97" t="s">
        <v>2832</v>
      </c>
      <c r="N359" s="98">
        <v>5</v>
      </c>
      <c r="O359" s="100">
        <v>1642855.84</v>
      </c>
      <c r="P359" s="100">
        <v>1590000</v>
      </c>
      <c r="Q359" s="100">
        <v>662500</v>
      </c>
      <c r="R359" s="100">
        <v>877281.47</v>
      </c>
      <c r="S359" s="100">
        <v>214781.47</v>
      </c>
      <c r="T359" s="100">
        <v>32.419844528301887</v>
      </c>
      <c r="U359" s="97" t="s">
        <v>2847</v>
      </c>
    </row>
    <row r="360" spans="1:21" ht="60" hidden="1" x14ac:dyDescent="0.25">
      <c r="A360" s="96">
        <v>43524</v>
      </c>
      <c r="B360" s="97" t="s">
        <v>2914</v>
      </c>
      <c r="C360" s="98">
        <v>4</v>
      </c>
      <c r="D360" s="97" t="s">
        <v>16</v>
      </c>
      <c r="E360" s="97" t="s">
        <v>2019</v>
      </c>
      <c r="F360" s="97" t="s">
        <v>485</v>
      </c>
      <c r="G360" s="97" t="s">
        <v>486</v>
      </c>
      <c r="H360" s="97" t="s">
        <v>2870</v>
      </c>
      <c r="I360" s="97" t="s">
        <v>2839</v>
      </c>
      <c r="J360" s="97" t="s">
        <v>2868</v>
      </c>
      <c r="K360" s="97" t="s">
        <v>2869</v>
      </c>
      <c r="L360" s="97" t="s">
        <v>2833</v>
      </c>
      <c r="M360" s="97" t="s">
        <v>2834</v>
      </c>
      <c r="N360" s="98">
        <v>5</v>
      </c>
      <c r="O360" s="100">
        <v>4159888.4</v>
      </c>
      <c r="P360" s="100">
        <v>4152573.24</v>
      </c>
      <c r="Q360" s="100">
        <v>1730238.85</v>
      </c>
      <c r="R360" s="100">
        <v>1745615.4500000002</v>
      </c>
      <c r="S360" s="100">
        <v>15376.6</v>
      </c>
      <c r="T360" s="100">
        <v>0.88869811240222707</v>
      </c>
      <c r="U360" s="97" t="s">
        <v>2847</v>
      </c>
    </row>
    <row r="361" spans="1:21" ht="60" hidden="1" x14ac:dyDescent="0.25">
      <c r="A361" s="96">
        <v>43524</v>
      </c>
      <c r="B361" s="97" t="s">
        <v>2914</v>
      </c>
      <c r="C361" s="98">
        <v>4</v>
      </c>
      <c r="D361" s="97" t="s">
        <v>16</v>
      </c>
      <c r="E361" s="97" t="s">
        <v>2019</v>
      </c>
      <c r="F361" s="97" t="s">
        <v>485</v>
      </c>
      <c r="G361" s="97" t="s">
        <v>486</v>
      </c>
      <c r="H361" s="97" t="s">
        <v>2870</v>
      </c>
      <c r="I361" s="97" t="s">
        <v>2839</v>
      </c>
      <c r="J361" s="97" t="s">
        <v>2868</v>
      </c>
      <c r="K361" s="97" t="s">
        <v>2869</v>
      </c>
      <c r="L361" s="97" t="s">
        <v>2835</v>
      </c>
      <c r="M361" s="97" t="s">
        <v>2836</v>
      </c>
      <c r="N361" s="98">
        <v>5</v>
      </c>
      <c r="O361" s="100">
        <v>12721.13</v>
      </c>
      <c r="P361" s="100">
        <v>12000</v>
      </c>
      <c r="Q361" s="100">
        <v>5000</v>
      </c>
      <c r="R361" s="100">
        <v>23421.3</v>
      </c>
      <c r="S361" s="100">
        <v>18421.3</v>
      </c>
      <c r="T361" s="100">
        <v>368.42599999999999</v>
      </c>
      <c r="U361" s="97" t="s">
        <v>2847</v>
      </c>
    </row>
    <row r="362" spans="1:21" ht="30" hidden="1" x14ac:dyDescent="0.25">
      <c r="A362" s="96">
        <v>43524</v>
      </c>
      <c r="B362" s="97" t="s">
        <v>2914</v>
      </c>
      <c r="C362" s="98">
        <v>4</v>
      </c>
      <c r="D362" s="97" t="s">
        <v>16</v>
      </c>
      <c r="E362" s="97" t="s">
        <v>2019</v>
      </c>
      <c r="F362" s="97" t="s">
        <v>485</v>
      </c>
      <c r="G362" s="97" t="s">
        <v>486</v>
      </c>
      <c r="H362" s="97" t="s">
        <v>2870</v>
      </c>
      <c r="I362" s="97" t="s">
        <v>2839</v>
      </c>
      <c r="J362" s="97" t="s">
        <v>2868</v>
      </c>
      <c r="K362" s="97" t="s">
        <v>2869</v>
      </c>
      <c r="L362" s="97" t="s">
        <v>2837</v>
      </c>
      <c r="M362" s="97" t="s">
        <v>2838</v>
      </c>
      <c r="N362" s="98">
        <v>5</v>
      </c>
      <c r="O362" s="100">
        <v>2566085.33</v>
      </c>
      <c r="P362" s="100">
        <v>2440000</v>
      </c>
      <c r="Q362" s="100">
        <v>1016666.6666666666</v>
      </c>
      <c r="R362" s="100">
        <v>173747.25</v>
      </c>
      <c r="S362" s="100">
        <v>-842919.41666666663</v>
      </c>
      <c r="T362" s="100">
        <v>-82.910106557377048</v>
      </c>
      <c r="U362" s="97" t="s">
        <v>2846</v>
      </c>
    </row>
    <row r="363" spans="1:21" ht="60" hidden="1" x14ac:dyDescent="0.25">
      <c r="A363" s="96">
        <v>43524</v>
      </c>
      <c r="B363" s="97" t="s">
        <v>2914</v>
      </c>
      <c r="C363" s="98">
        <v>4</v>
      </c>
      <c r="D363" s="97" t="s">
        <v>16</v>
      </c>
      <c r="E363" s="97" t="s">
        <v>2019</v>
      </c>
      <c r="F363" s="97" t="s">
        <v>485</v>
      </c>
      <c r="G363" s="97" t="s">
        <v>486</v>
      </c>
      <c r="H363" s="97" t="s">
        <v>2871</v>
      </c>
      <c r="I363" s="97" t="s">
        <v>2872</v>
      </c>
      <c r="J363" s="97" t="s">
        <v>2870</v>
      </c>
      <c r="K363" s="97" t="s">
        <v>1944</v>
      </c>
      <c r="L363" s="97" t="s">
        <v>2873</v>
      </c>
      <c r="M363" s="97" t="s">
        <v>2874</v>
      </c>
      <c r="N363" s="98">
        <v>5</v>
      </c>
      <c r="O363" s="100">
        <v>1251768.28</v>
      </c>
      <c r="P363" s="100">
        <v>0</v>
      </c>
      <c r="Q363" s="100">
        <v>0</v>
      </c>
      <c r="R363" s="100">
        <v>677616.55000000086</v>
      </c>
      <c r="S363" s="100">
        <v>677616.55000000098</v>
      </c>
      <c r="T363" s="101"/>
      <c r="U363" s="97" t="s">
        <v>2846</v>
      </c>
    </row>
    <row r="364" spans="1:21" ht="60" hidden="1" x14ac:dyDescent="0.25">
      <c r="A364" s="96">
        <v>43524</v>
      </c>
      <c r="B364" s="97" t="s">
        <v>2914</v>
      </c>
      <c r="C364" s="98">
        <v>4</v>
      </c>
      <c r="D364" s="97" t="s">
        <v>16</v>
      </c>
      <c r="E364" s="97" t="s">
        <v>2019</v>
      </c>
      <c r="F364" s="97" t="s">
        <v>485</v>
      </c>
      <c r="G364" s="97" t="s">
        <v>486</v>
      </c>
      <c r="H364" s="97" t="s">
        <v>2875</v>
      </c>
      <c r="I364" s="97" t="s">
        <v>2876</v>
      </c>
      <c r="J364" s="97" t="s">
        <v>2877</v>
      </c>
      <c r="K364" s="97" t="s">
        <v>1944</v>
      </c>
      <c r="L364" s="97" t="s">
        <v>2878</v>
      </c>
      <c r="M364" s="97" t="s">
        <v>2879</v>
      </c>
      <c r="N364" s="98">
        <v>5</v>
      </c>
      <c r="O364" s="100">
        <v>6626019.4100000001</v>
      </c>
      <c r="P364" s="100">
        <v>0</v>
      </c>
      <c r="Q364" s="100">
        <v>0</v>
      </c>
      <c r="R364" s="100">
        <v>7615544.5600000005</v>
      </c>
      <c r="S364" s="100">
        <v>7615544.5599999996</v>
      </c>
      <c r="T364" s="101"/>
      <c r="U364" s="97" t="s">
        <v>2846</v>
      </c>
    </row>
    <row r="365" spans="1:21" ht="60" hidden="1" x14ac:dyDescent="0.25">
      <c r="A365" s="96">
        <v>43524</v>
      </c>
      <c r="B365" s="97" t="s">
        <v>2914</v>
      </c>
      <c r="C365" s="98">
        <v>4</v>
      </c>
      <c r="D365" s="97" t="s">
        <v>16</v>
      </c>
      <c r="E365" s="97" t="s">
        <v>2019</v>
      </c>
      <c r="F365" s="97" t="s">
        <v>485</v>
      </c>
      <c r="G365" s="97" t="s">
        <v>486</v>
      </c>
      <c r="H365" s="97" t="s">
        <v>2875</v>
      </c>
      <c r="I365" s="97" t="s">
        <v>2876</v>
      </c>
      <c r="J365" s="97" t="s">
        <v>2877</v>
      </c>
      <c r="K365" s="97" t="s">
        <v>1944</v>
      </c>
      <c r="L365" s="97" t="s">
        <v>2880</v>
      </c>
      <c r="M365" s="97" t="s">
        <v>2881</v>
      </c>
      <c r="N365" s="98">
        <v>5</v>
      </c>
      <c r="O365" s="100">
        <v>-11264841.359999999</v>
      </c>
      <c r="P365" s="100">
        <v>0</v>
      </c>
      <c r="Q365" s="100">
        <v>0</v>
      </c>
      <c r="R365" s="100">
        <v>-14107458.199999999</v>
      </c>
      <c r="S365" s="100">
        <v>-14107458.199999999</v>
      </c>
      <c r="T365" s="101"/>
      <c r="U365" s="97" t="s">
        <v>2846</v>
      </c>
    </row>
    <row r="366" spans="1:21" ht="30" x14ac:dyDescent="0.25">
      <c r="A366" s="96">
        <v>43524</v>
      </c>
      <c r="B366" s="97" t="s">
        <v>2914</v>
      </c>
      <c r="C366" s="98">
        <v>4</v>
      </c>
      <c r="D366" s="97" t="s">
        <v>16</v>
      </c>
      <c r="E366" s="97" t="s">
        <v>2019</v>
      </c>
      <c r="F366" s="97" t="s">
        <v>487</v>
      </c>
      <c r="G366" s="97" t="s">
        <v>488</v>
      </c>
      <c r="H366" s="97" t="s">
        <v>2868</v>
      </c>
      <c r="I366" s="97" t="s">
        <v>2811</v>
      </c>
      <c r="J366" s="97" t="s">
        <v>2868</v>
      </c>
      <c r="K366" s="97" t="s">
        <v>2869</v>
      </c>
      <c r="L366" s="97" t="s">
        <v>2790</v>
      </c>
      <c r="M366" s="97" t="s">
        <v>2791</v>
      </c>
      <c r="N366" s="98">
        <v>5</v>
      </c>
      <c r="O366" s="100">
        <v>10705840.960000001</v>
      </c>
      <c r="P366" s="100">
        <v>14000000</v>
      </c>
      <c r="Q366" s="100">
        <v>5833333.333333334</v>
      </c>
      <c r="R366" s="100">
        <v>11874765.629999997</v>
      </c>
      <c r="S366" s="100">
        <v>6041432.2966666669</v>
      </c>
      <c r="T366" s="100">
        <v>103.5674108</v>
      </c>
      <c r="U366" s="97" t="s">
        <v>2846</v>
      </c>
    </row>
    <row r="367" spans="1:21" ht="30" x14ac:dyDescent="0.25">
      <c r="A367" s="96">
        <v>43524</v>
      </c>
      <c r="B367" s="97" t="s">
        <v>2914</v>
      </c>
      <c r="C367" s="98">
        <v>4</v>
      </c>
      <c r="D367" s="97" t="s">
        <v>16</v>
      </c>
      <c r="E367" s="97" t="s">
        <v>2019</v>
      </c>
      <c r="F367" s="97" t="s">
        <v>487</v>
      </c>
      <c r="G367" s="97" t="s">
        <v>488</v>
      </c>
      <c r="H367" s="97" t="s">
        <v>2868</v>
      </c>
      <c r="I367" s="97" t="s">
        <v>2811</v>
      </c>
      <c r="J367" s="97" t="s">
        <v>2868</v>
      </c>
      <c r="K367" s="97" t="s">
        <v>2869</v>
      </c>
      <c r="L367" s="97" t="s">
        <v>2792</v>
      </c>
      <c r="M367" s="97" t="s">
        <v>2793</v>
      </c>
      <c r="N367" s="98">
        <v>5</v>
      </c>
      <c r="O367" s="100">
        <v>29866.67</v>
      </c>
      <c r="P367" s="100">
        <v>30000</v>
      </c>
      <c r="Q367" s="100">
        <v>12500</v>
      </c>
      <c r="R367" s="100">
        <v>23750</v>
      </c>
      <c r="S367" s="100">
        <v>11250</v>
      </c>
      <c r="T367" s="100">
        <v>90</v>
      </c>
      <c r="U367" s="97" t="s">
        <v>2846</v>
      </c>
    </row>
    <row r="368" spans="1:21" ht="45" x14ac:dyDescent="0.25">
      <c r="A368" s="96">
        <v>43524</v>
      </c>
      <c r="B368" s="97" t="s">
        <v>2914</v>
      </c>
      <c r="C368" s="98">
        <v>4</v>
      </c>
      <c r="D368" s="97" t="s">
        <v>16</v>
      </c>
      <c r="E368" s="97" t="s">
        <v>2019</v>
      </c>
      <c r="F368" s="97" t="s">
        <v>487</v>
      </c>
      <c r="G368" s="97" t="s">
        <v>488</v>
      </c>
      <c r="H368" s="97" t="s">
        <v>2868</v>
      </c>
      <c r="I368" s="97" t="s">
        <v>2811</v>
      </c>
      <c r="J368" s="97" t="s">
        <v>2868</v>
      </c>
      <c r="K368" s="97" t="s">
        <v>2869</v>
      </c>
      <c r="L368" s="97" t="s">
        <v>2794</v>
      </c>
      <c r="M368" s="97" t="s">
        <v>2795</v>
      </c>
      <c r="N368" s="98">
        <v>5</v>
      </c>
      <c r="O368" s="100">
        <v>6636</v>
      </c>
      <c r="P368" s="100">
        <v>10000</v>
      </c>
      <c r="Q368" s="100">
        <v>4166.6666666666661</v>
      </c>
      <c r="R368" s="100">
        <v>12967</v>
      </c>
      <c r="S368" s="100">
        <v>8800.3333333333321</v>
      </c>
      <c r="T368" s="100">
        <v>211.208</v>
      </c>
      <c r="U368" s="97" t="s">
        <v>2846</v>
      </c>
    </row>
    <row r="369" spans="1:21" ht="90" x14ac:dyDescent="0.25">
      <c r="A369" s="96">
        <v>43524</v>
      </c>
      <c r="B369" s="97" t="s">
        <v>2914</v>
      </c>
      <c r="C369" s="98">
        <v>4</v>
      </c>
      <c r="D369" s="97" t="s">
        <v>16</v>
      </c>
      <c r="E369" s="97" t="s">
        <v>2019</v>
      </c>
      <c r="F369" s="97" t="s">
        <v>487</v>
      </c>
      <c r="G369" s="97" t="s">
        <v>488</v>
      </c>
      <c r="H369" s="97" t="s">
        <v>2868</v>
      </c>
      <c r="I369" s="97" t="s">
        <v>2811</v>
      </c>
      <c r="J369" s="97" t="s">
        <v>2868</v>
      </c>
      <c r="K369" s="97" t="s">
        <v>2869</v>
      </c>
      <c r="L369" s="97" t="s">
        <v>2797</v>
      </c>
      <c r="M369" s="97" t="s">
        <v>2798</v>
      </c>
      <c r="N369" s="98">
        <v>5</v>
      </c>
      <c r="O369" s="100">
        <v>5598866.5</v>
      </c>
      <c r="P369" s="100">
        <v>5300000</v>
      </c>
      <c r="Q369" s="100">
        <v>2208333.333333333</v>
      </c>
      <c r="R369" s="100">
        <v>2324803.7600000002</v>
      </c>
      <c r="S369" s="100">
        <v>116470.42666666667</v>
      </c>
      <c r="T369" s="100">
        <v>5.2741325283018874</v>
      </c>
      <c r="U369" s="97" t="s">
        <v>2846</v>
      </c>
    </row>
    <row r="370" spans="1:21" ht="45" x14ac:dyDescent="0.25">
      <c r="A370" s="96">
        <v>43524</v>
      </c>
      <c r="B370" s="97" t="s">
        <v>2914</v>
      </c>
      <c r="C370" s="98">
        <v>4</v>
      </c>
      <c r="D370" s="97" t="s">
        <v>16</v>
      </c>
      <c r="E370" s="97" t="s">
        <v>2019</v>
      </c>
      <c r="F370" s="97" t="s">
        <v>487</v>
      </c>
      <c r="G370" s="97" t="s">
        <v>488</v>
      </c>
      <c r="H370" s="97" t="s">
        <v>2868</v>
      </c>
      <c r="I370" s="97" t="s">
        <v>2811</v>
      </c>
      <c r="J370" s="97" t="s">
        <v>2868</v>
      </c>
      <c r="K370" s="97" t="s">
        <v>2869</v>
      </c>
      <c r="L370" s="97" t="s">
        <v>2799</v>
      </c>
      <c r="M370" s="97" t="s">
        <v>2800</v>
      </c>
      <c r="N370" s="98">
        <v>5</v>
      </c>
      <c r="O370" s="100">
        <v>1371353.94</v>
      </c>
      <c r="P370" s="100">
        <v>1300000</v>
      </c>
      <c r="Q370" s="100">
        <v>541666.66666666674</v>
      </c>
      <c r="R370" s="100">
        <v>540909.66999999981</v>
      </c>
      <c r="S370" s="100">
        <v>-756.99666666666678</v>
      </c>
      <c r="T370" s="100">
        <v>-0.13975323076923077</v>
      </c>
      <c r="U370" s="97" t="s">
        <v>2847</v>
      </c>
    </row>
    <row r="371" spans="1:21" ht="45" x14ac:dyDescent="0.25">
      <c r="A371" s="96">
        <v>43524</v>
      </c>
      <c r="B371" s="97" t="s">
        <v>2914</v>
      </c>
      <c r="C371" s="98">
        <v>4</v>
      </c>
      <c r="D371" s="97" t="s">
        <v>16</v>
      </c>
      <c r="E371" s="97" t="s">
        <v>2019</v>
      </c>
      <c r="F371" s="97" t="s">
        <v>487</v>
      </c>
      <c r="G371" s="97" t="s">
        <v>488</v>
      </c>
      <c r="H371" s="97" t="s">
        <v>2868</v>
      </c>
      <c r="I371" s="97" t="s">
        <v>2811</v>
      </c>
      <c r="J371" s="97" t="s">
        <v>2868</v>
      </c>
      <c r="K371" s="97" t="s">
        <v>2869</v>
      </c>
      <c r="L371" s="97" t="s">
        <v>2801</v>
      </c>
      <c r="M371" s="97" t="s">
        <v>2802</v>
      </c>
      <c r="N371" s="98">
        <v>5</v>
      </c>
      <c r="O371" s="100">
        <v>480</v>
      </c>
      <c r="P371" s="100">
        <v>500</v>
      </c>
      <c r="Q371" s="100">
        <v>208.33333333333331</v>
      </c>
      <c r="R371" s="100">
        <v>1315</v>
      </c>
      <c r="S371" s="100">
        <v>1106.6666666666665</v>
      </c>
      <c r="T371" s="100">
        <v>531.20000000000005</v>
      </c>
      <c r="U371" s="97" t="s">
        <v>2846</v>
      </c>
    </row>
    <row r="372" spans="1:21" ht="60" x14ac:dyDescent="0.25">
      <c r="A372" s="96">
        <v>43524</v>
      </c>
      <c r="B372" s="97" t="s">
        <v>2914</v>
      </c>
      <c r="C372" s="98">
        <v>4</v>
      </c>
      <c r="D372" s="97" t="s">
        <v>16</v>
      </c>
      <c r="E372" s="97" t="s">
        <v>2019</v>
      </c>
      <c r="F372" s="97" t="s">
        <v>487</v>
      </c>
      <c r="G372" s="97" t="s">
        <v>488</v>
      </c>
      <c r="H372" s="97" t="s">
        <v>2868</v>
      </c>
      <c r="I372" s="97" t="s">
        <v>2811</v>
      </c>
      <c r="J372" s="97" t="s">
        <v>2868</v>
      </c>
      <c r="K372" s="97" t="s">
        <v>2869</v>
      </c>
      <c r="L372" s="97" t="s">
        <v>2803</v>
      </c>
      <c r="M372" s="97" t="s">
        <v>2804</v>
      </c>
      <c r="N372" s="98">
        <v>5</v>
      </c>
      <c r="O372" s="100">
        <v>2249800</v>
      </c>
      <c r="P372" s="100">
        <v>2000000</v>
      </c>
      <c r="Q372" s="100">
        <v>833333.33333333337</v>
      </c>
      <c r="R372" s="100">
        <v>986860.2</v>
      </c>
      <c r="S372" s="100">
        <v>153526.86666666667</v>
      </c>
      <c r="T372" s="100">
        <v>18.423224000000001</v>
      </c>
      <c r="U372" s="97" t="s">
        <v>2846</v>
      </c>
    </row>
    <row r="373" spans="1:21" ht="60" x14ac:dyDescent="0.25">
      <c r="A373" s="96">
        <v>43524</v>
      </c>
      <c r="B373" s="97" t="s">
        <v>2914</v>
      </c>
      <c r="C373" s="98">
        <v>4</v>
      </c>
      <c r="D373" s="97" t="s">
        <v>16</v>
      </c>
      <c r="E373" s="97" t="s">
        <v>2019</v>
      </c>
      <c r="F373" s="97" t="s">
        <v>487</v>
      </c>
      <c r="G373" s="97" t="s">
        <v>488</v>
      </c>
      <c r="H373" s="97" t="s">
        <v>2868</v>
      </c>
      <c r="I373" s="97" t="s">
        <v>2811</v>
      </c>
      <c r="J373" s="97" t="s">
        <v>2868</v>
      </c>
      <c r="K373" s="97" t="s">
        <v>2869</v>
      </c>
      <c r="L373" s="97" t="s">
        <v>2805</v>
      </c>
      <c r="M373" s="97" t="s">
        <v>2806</v>
      </c>
      <c r="N373" s="98">
        <v>5</v>
      </c>
      <c r="O373" s="100">
        <v>22081706.530000001</v>
      </c>
      <c r="P373" s="100">
        <v>23820000</v>
      </c>
      <c r="Q373" s="100">
        <v>9925000</v>
      </c>
      <c r="R373" s="100">
        <v>9643250</v>
      </c>
      <c r="S373" s="100">
        <v>-281750</v>
      </c>
      <c r="T373" s="100">
        <v>-2.8387909319899243</v>
      </c>
      <c r="U373" s="97" t="s">
        <v>2847</v>
      </c>
    </row>
    <row r="374" spans="1:21" ht="30" x14ac:dyDescent="0.25">
      <c r="A374" s="96">
        <v>43524</v>
      </c>
      <c r="B374" s="97" t="s">
        <v>2914</v>
      </c>
      <c r="C374" s="98">
        <v>4</v>
      </c>
      <c r="D374" s="97" t="s">
        <v>16</v>
      </c>
      <c r="E374" s="97" t="s">
        <v>2019</v>
      </c>
      <c r="F374" s="97" t="s">
        <v>487</v>
      </c>
      <c r="G374" s="97" t="s">
        <v>488</v>
      </c>
      <c r="H374" s="97" t="s">
        <v>2868</v>
      </c>
      <c r="I374" s="97" t="s">
        <v>2811</v>
      </c>
      <c r="J374" s="97" t="s">
        <v>2868</v>
      </c>
      <c r="K374" s="97" t="s">
        <v>2869</v>
      </c>
      <c r="L374" s="97" t="s">
        <v>2807</v>
      </c>
      <c r="M374" s="97" t="s">
        <v>2808</v>
      </c>
      <c r="N374" s="98">
        <v>5</v>
      </c>
      <c r="O374" s="100">
        <v>6657982.3799999999</v>
      </c>
      <c r="P374" s="100">
        <v>6000000</v>
      </c>
      <c r="Q374" s="100">
        <v>2500000</v>
      </c>
      <c r="R374" s="100">
        <v>1828163.68</v>
      </c>
      <c r="S374" s="100">
        <v>-671836.32</v>
      </c>
      <c r="T374" s="100">
        <v>-26.873452799999999</v>
      </c>
      <c r="U374" s="97" t="s">
        <v>2847</v>
      </c>
    </row>
    <row r="375" spans="1:21" ht="30" x14ac:dyDescent="0.25">
      <c r="A375" s="96">
        <v>43524</v>
      </c>
      <c r="B375" s="97" t="s">
        <v>2914</v>
      </c>
      <c r="C375" s="98">
        <v>4</v>
      </c>
      <c r="D375" s="97" t="s">
        <v>16</v>
      </c>
      <c r="E375" s="97" t="s">
        <v>2019</v>
      </c>
      <c r="F375" s="97" t="s">
        <v>487</v>
      </c>
      <c r="G375" s="97" t="s">
        <v>488</v>
      </c>
      <c r="H375" s="97" t="s">
        <v>2868</v>
      </c>
      <c r="I375" s="97" t="s">
        <v>2811</v>
      </c>
      <c r="J375" s="97" t="s">
        <v>2868</v>
      </c>
      <c r="K375" s="97" t="s">
        <v>2869</v>
      </c>
      <c r="L375" s="97" t="s">
        <v>2809</v>
      </c>
      <c r="M375" s="97" t="s">
        <v>2810</v>
      </c>
      <c r="N375" s="98">
        <v>5</v>
      </c>
      <c r="O375" s="100">
        <v>765813.67</v>
      </c>
      <c r="P375" s="100">
        <v>474400</v>
      </c>
      <c r="Q375" s="100">
        <v>197666.66666666669</v>
      </c>
      <c r="R375" s="100">
        <v>1092457.94</v>
      </c>
      <c r="S375" s="100">
        <v>894791.27333333332</v>
      </c>
      <c r="T375" s="100">
        <v>452.67686677908932</v>
      </c>
      <c r="U375" s="97" t="s">
        <v>2846</v>
      </c>
    </row>
    <row r="376" spans="1:21" ht="45" x14ac:dyDescent="0.25">
      <c r="A376" s="96">
        <v>43524</v>
      </c>
      <c r="B376" s="97" t="s">
        <v>2914</v>
      </c>
      <c r="C376" s="98">
        <v>4</v>
      </c>
      <c r="D376" s="97" t="s">
        <v>16</v>
      </c>
      <c r="E376" s="97" t="s">
        <v>2019</v>
      </c>
      <c r="F376" s="97" t="s">
        <v>487</v>
      </c>
      <c r="G376" s="97" t="s">
        <v>488</v>
      </c>
      <c r="H376" s="97" t="s">
        <v>2868</v>
      </c>
      <c r="I376" s="97" t="s">
        <v>2811</v>
      </c>
      <c r="J376" s="97" t="s">
        <v>2868</v>
      </c>
      <c r="K376" s="97" t="s">
        <v>2869</v>
      </c>
      <c r="L376" s="97" t="s">
        <v>2897</v>
      </c>
      <c r="M376" s="97" t="s">
        <v>2796</v>
      </c>
      <c r="N376" s="98">
        <v>5</v>
      </c>
      <c r="O376" s="100">
        <v>627739.04</v>
      </c>
      <c r="P376" s="100">
        <v>650000</v>
      </c>
      <c r="Q376" s="100">
        <v>270833.33333333337</v>
      </c>
      <c r="R376" s="100">
        <v>218614.69999999998</v>
      </c>
      <c r="S376" s="100">
        <v>-52218.633333333339</v>
      </c>
      <c r="T376" s="100">
        <v>-19.280726153846153</v>
      </c>
      <c r="U376" s="97" t="s">
        <v>2847</v>
      </c>
    </row>
    <row r="377" spans="1:21" ht="30" x14ac:dyDescent="0.25">
      <c r="A377" s="96">
        <v>43524</v>
      </c>
      <c r="B377" s="97" t="s">
        <v>2914</v>
      </c>
      <c r="C377" s="98">
        <v>4</v>
      </c>
      <c r="D377" s="97" t="s">
        <v>16</v>
      </c>
      <c r="E377" s="97" t="s">
        <v>2019</v>
      </c>
      <c r="F377" s="97" t="s">
        <v>487</v>
      </c>
      <c r="G377" s="97" t="s">
        <v>488</v>
      </c>
      <c r="H377" s="97" t="s">
        <v>2870</v>
      </c>
      <c r="I377" s="97" t="s">
        <v>2839</v>
      </c>
      <c r="J377" s="97" t="s">
        <v>2868</v>
      </c>
      <c r="K377" s="97" t="s">
        <v>2869</v>
      </c>
      <c r="L377" s="97" t="s">
        <v>2812</v>
      </c>
      <c r="M377" s="97" t="s">
        <v>2813</v>
      </c>
      <c r="N377" s="98">
        <v>5</v>
      </c>
      <c r="O377" s="100">
        <v>3787910.39</v>
      </c>
      <c r="P377" s="100">
        <v>3647000</v>
      </c>
      <c r="Q377" s="100">
        <v>1519583.3333333333</v>
      </c>
      <c r="R377" s="100">
        <v>1634357.66</v>
      </c>
      <c r="S377" s="100">
        <v>114774.32666666668</v>
      </c>
      <c r="T377" s="100">
        <v>7.5530129969838233</v>
      </c>
      <c r="U377" s="97" t="s">
        <v>2847</v>
      </c>
    </row>
    <row r="378" spans="1:21" ht="75" x14ac:dyDescent="0.25">
      <c r="A378" s="96">
        <v>43524</v>
      </c>
      <c r="B378" s="97" t="s">
        <v>2914</v>
      </c>
      <c r="C378" s="98">
        <v>4</v>
      </c>
      <c r="D378" s="97" t="s">
        <v>16</v>
      </c>
      <c r="E378" s="97" t="s">
        <v>2019</v>
      </c>
      <c r="F378" s="97" t="s">
        <v>487</v>
      </c>
      <c r="G378" s="97" t="s">
        <v>488</v>
      </c>
      <c r="H378" s="97" t="s">
        <v>2870</v>
      </c>
      <c r="I378" s="97" t="s">
        <v>2839</v>
      </c>
      <c r="J378" s="97" t="s">
        <v>2868</v>
      </c>
      <c r="K378" s="97" t="s">
        <v>2869</v>
      </c>
      <c r="L378" s="97" t="s">
        <v>2814</v>
      </c>
      <c r="M378" s="97" t="s">
        <v>2815</v>
      </c>
      <c r="N378" s="98">
        <v>5</v>
      </c>
      <c r="O378" s="100">
        <v>827236.27</v>
      </c>
      <c r="P378" s="100">
        <v>832100</v>
      </c>
      <c r="Q378" s="100">
        <v>346708.33333333337</v>
      </c>
      <c r="R378" s="100">
        <v>367966.13</v>
      </c>
      <c r="S378" s="100">
        <v>21257.796666666669</v>
      </c>
      <c r="T378" s="100">
        <v>6.1313197932940762</v>
      </c>
      <c r="U378" s="97" t="s">
        <v>2847</v>
      </c>
    </row>
    <row r="379" spans="1:21" ht="45" x14ac:dyDescent="0.25">
      <c r="A379" s="96">
        <v>43524</v>
      </c>
      <c r="B379" s="97" t="s">
        <v>2914</v>
      </c>
      <c r="C379" s="98">
        <v>4</v>
      </c>
      <c r="D379" s="97" t="s">
        <v>16</v>
      </c>
      <c r="E379" s="97" t="s">
        <v>2019</v>
      </c>
      <c r="F379" s="97" t="s">
        <v>487</v>
      </c>
      <c r="G379" s="97" t="s">
        <v>488</v>
      </c>
      <c r="H379" s="97" t="s">
        <v>2870</v>
      </c>
      <c r="I379" s="97" t="s">
        <v>2839</v>
      </c>
      <c r="J379" s="97" t="s">
        <v>2868</v>
      </c>
      <c r="K379" s="97" t="s">
        <v>2869</v>
      </c>
      <c r="L379" s="97" t="s">
        <v>2816</v>
      </c>
      <c r="M379" s="97" t="s">
        <v>2817</v>
      </c>
      <c r="N379" s="98">
        <v>5</v>
      </c>
      <c r="O379" s="100">
        <v>50554.77</v>
      </c>
      <c r="P379" s="100">
        <v>101400</v>
      </c>
      <c r="Q379" s="100">
        <v>42250</v>
      </c>
      <c r="R379" s="100">
        <v>32750.06</v>
      </c>
      <c r="S379" s="100">
        <v>-9499.94</v>
      </c>
      <c r="T379" s="100">
        <v>-22.485065088757395</v>
      </c>
      <c r="U379" s="97" t="s">
        <v>2846</v>
      </c>
    </row>
    <row r="380" spans="1:21" ht="75" x14ac:dyDescent="0.25">
      <c r="A380" s="96">
        <v>43524</v>
      </c>
      <c r="B380" s="97" t="s">
        <v>2914</v>
      </c>
      <c r="C380" s="98">
        <v>4</v>
      </c>
      <c r="D380" s="97" t="s">
        <v>16</v>
      </c>
      <c r="E380" s="97" t="s">
        <v>2019</v>
      </c>
      <c r="F380" s="97" t="s">
        <v>487</v>
      </c>
      <c r="G380" s="97" t="s">
        <v>488</v>
      </c>
      <c r="H380" s="97" t="s">
        <v>2870</v>
      </c>
      <c r="I380" s="97" t="s">
        <v>2839</v>
      </c>
      <c r="J380" s="97" t="s">
        <v>2868</v>
      </c>
      <c r="K380" s="97" t="s">
        <v>2869</v>
      </c>
      <c r="L380" s="97" t="s">
        <v>2818</v>
      </c>
      <c r="M380" s="97" t="s">
        <v>2819</v>
      </c>
      <c r="N380" s="98">
        <v>5</v>
      </c>
      <c r="O380" s="100">
        <v>1339763.3500000001</v>
      </c>
      <c r="P380" s="100">
        <v>1218300</v>
      </c>
      <c r="Q380" s="100">
        <v>507625</v>
      </c>
      <c r="R380" s="100">
        <v>648483.5</v>
      </c>
      <c r="S380" s="100">
        <v>140858.5</v>
      </c>
      <c r="T380" s="100">
        <v>27.74853484363457</v>
      </c>
      <c r="U380" s="97" t="s">
        <v>2847</v>
      </c>
    </row>
    <row r="381" spans="1:21" ht="60" x14ac:dyDescent="0.25">
      <c r="A381" s="96">
        <v>43524</v>
      </c>
      <c r="B381" s="97" t="s">
        <v>2914</v>
      </c>
      <c r="C381" s="98">
        <v>4</v>
      </c>
      <c r="D381" s="97" t="s">
        <v>16</v>
      </c>
      <c r="E381" s="97" t="s">
        <v>2019</v>
      </c>
      <c r="F381" s="97" t="s">
        <v>487</v>
      </c>
      <c r="G381" s="97" t="s">
        <v>488</v>
      </c>
      <c r="H381" s="97" t="s">
        <v>2870</v>
      </c>
      <c r="I381" s="97" t="s">
        <v>2839</v>
      </c>
      <c r="J381" s="97" t="s">
        <v>2868</v>
      </c>
      <c r="K381" s="97" t="s">
        <v>2869</v>
      </c>
      <c r="L381" s="97" t="s">
        <v>2820</v>
      </c>
      <c r="M381" s="97" t="s">
        <v>2821</v>
      </c>
      <c r="N381" s="98">
        <v>5</v>
      </c>
      <c r="O381" s="100">
        <v>22081706.530000001</v>
      </c>
      <c r="P381" s="100">
        <v>23820000</v>
      </c>
      <c r="Q381" s="100">
        <v>9925000</v>
      </c>
      <c r="R381" s="100">
        <v>9643250</v>
      </c>
      <c r="S381" s="100">
        <v>-281750</v>
      </c>
      <c r="T381" s="100">
        <v>-2.8387909319899243</v>
      </c>
      <c r="U381" s="97" t="s">
        <v>2846</v>
      </c>
    </row>
    <row r="382" spans="1:21" ht="30" x14ac:dyDescent="0.25">
      <c r="A382" s="96">
        <v>43524</v>
      </c>
      <c r="B382" s="97" t="s">
        <v>2914</v>
      </c>
      <c r="C382" s="98">
        <v>4</v>
      </c>
      <c r="D382" s="97" t="s">
        <v>16</v>
      </c>
      <c r="E382" s="97" t="s">
        <v>2019</v>
      </c>
      <c r="F382" s="97" t="s">
        <v>487</v>
      </c>
      <c r="G382" s="97" t="s">
        <v>488</v>
      </c>
      <c r="H382" s="97" t="s">
        <v>2870</v>
      </c>
      <c r="I382" s="97" t="s">
        <v>2839</v>
      </c>
      <c r="J382" s="97" t="s">
        <v>2868</v>
      </c>
      <c r="K382" s="97" t="s">
        <v>2869</v>
      </c>
      <c r="L382" s="97" t="s">
        <v>2822</v>
      </c>
      <c r="M382" s="97" t="s">
        <v>2848</v>
      </c>
      <c r="N382" s="98">
        <v>5</v>
      </c>
      <c r="O382" s="100">
        <v>4895985.33</v>
      </c>
      <c r="P382" s="100">
        <v>5100000</v>
      </c>
      <c r="Q382" s="100">
        <v>2125000</v>
      </c>
      <c r="R382" s="100">
        <v>2060284.92</v>
      </c>
      <c r="S382" s="100">
        <v>-64715.08</v>
      </c>
      <c r="T382" s="100">
        <v>-3.0454155294117649</v>
      </c>
      <c r="U382" s="97" t="s">
        <v>2846</v>
      </c>
    </row>
    <row r="383" spans="1:21" ht="30" x14ac:dyDescent="0.25">
      <c r="A383" s="96">
        <v>43524</v>
      </c>
      <c r="B383" s="97" t="s">
        <v>2914</v>
      </c>
      <c r="C383" s="98">
        <v>4</v>
      </c>
      <c r="D383" s="97" t="s">
        <v>16</v>
      </c>
      <c r="E383" s="97" t="s">
        <v>2019</v>
      </c>
      <c r="F383" s="97" t="s">
        <v>487</v>
      </c>
      <c r="G383" s="97" t="s">
        <v>488</v>
      </c>
      <c r="H383" s="97" t="s">
        <v>2870</v>
      </c>
      <c r="I383" s="97" t="s">
        <v>2839</v>
      </c>
      <c r="J383" s="97" t="s">
        <v>2868</v>
      </c>
      <c r="K383" s="97" t="s">
        <v>2869</v>
      </c>
      <c r="L383" s="97" t="s">
        <v>2823</v>
      </c>
      <c r="M383" s="97" t="s">
        <v>2824</v>
      </c>
      <c r="N383" s="98">
        <v>5</v>
      </c>
      <c r="O383" s="100">
        <v>7660573.3300000001</v>
      </c>
      <c r="P383" s="100">
        <v>8000000</v>
      </c>
      <c r="Q383" s="100">
        <v>3333333.3333333335</v>
      </c>
      <c r="R383" s="100">
        <v>3323720</v>
      </c>
      <c r="S383" s="100">
        <v>-9613.3333333333339</v>
      </c>
      <c r="T383" s="100">
        <v>-0.28839999999999999</v>
      </c>
      <c r="U383" s="97" t="s">
        <v>2846</v>
      </c>
    </row>
    <row r="384" spans="1:21" ht="45" x14ac:dyDescent="0.25">
      <c r="A384" s="96">
        <v>43524</v>
      </c>
      <c r="B384" s="97" t="s">
        <v>2914</v>
      </c>
      <c r="C384" s="98">
        <v>4</v>
      </c>
      <c r="D384" s="97" t="s">
        <v>16</v>
      </c>
      <c r="E384" s="97" t="s">
        <v>2019</v>
      </c>
      <c r="F384" s="97" t="s">
        <v>487</v>
      </c>
      <c r="G384" s="97" t="s">
        <v>488</v>
      </c>
      <c r="H384" s="97" t="s">
        <v>2870</v>
      </c>
      <c r="I384" s="97" t="s">
        <v>2839</v>
      </c>
      <c r="J384" s="97" t="s">
        <v>2868</v>
      </c>
      <c r="K384" s="97" t="s">
        <v>2869</v>
      </c>
      <c r="L384" s="97" t="s">
        <v>2825</v>
      </c>
      <c r="M384" s="97" t="s">
        <v>2826</v>
      </c>
      <c r="N384" s="98">
        <v>5</v>
      </c>
      <c r="O384" s="100">
        <v>1173032</v>
      </c>
      <c r="P384" s="100">
        <v>1300000</v>
      </c>
      <c r="Q384" s="100">
        <v>541666.66666666674</v>
      </c>
      <c r="R384" s="100">
        <v>858204.16999999993</v>
      </c>
      <c r="S384" s="100">
        <v>316537.50333333336</v>
      </c>
      <c r="T384" s="100">
        <v>58.437692923076924</v>
      </c>
      <c r="U384" s="97" t="s">
        <v>2847</v>
      </c>
    </row>
    <row r="385" spans="1:21" ht="30" x14ac:dyDescent="0.25">
      <c r="A385" s="96">
        <v>43524</v>
      </c>
      <c r="B385" s="97" t="s">
        <v>2914</v>
      </c>
      <c r="C385" s="98">
        <v>4</v>
      </c>
      <c r="D385" s="97" t="s">
        <v>16</v>
      </c>
      <c r="E385" s="97" t="s">
        <v>2019</v>
      </c>
      <c r="F385" s="97" t="s">
        <v>487</v>
      </c>
      <c r="G385" s="97" t="s">
        <v>488</v>
      </c>
      <c r="H385" s="97" t="s">
        <v>2870</v>
      </c>
      <c r="I385" s="97" t="s">
        <v>2839</v>
      </c>
      <c r="J385" s="97" t="s">
        <v>2868</v>
      </c>
      <c r="K385" s="97" t="s">
        <v>2869</v>
      </c>
      <c r="L385" s="97" t="s">
        <v>2827</v>
      </c>
      <c r="M385" s="97" t="s">
        <v>2828</v>
      </c>
      <c r="N385" s="98">
        <v>5</v>
      </c>
      <c r="O385" s="100">
        <v>3515023.66</v>
      </c>
      <c r="P385" s="100">
        <v>3092000</v>
      </c>
      <c r="Q385" s="100">
        <v>1288333.3333333335</v>
      </c>
      <c r="R385" s="100">
        <v>1360393.23</v>
      </c>
      <c r="S385" s="100">
        <v>72059.896666666667</v>
      </c>
      <c r="T385" s="100">
        <v>5.5932649417852529</v>
      </c>
      <c r="U385" s="97" t="s">
        <v>2847</v>
      </c>
    </row>
    <row r="386" spans="1:21" ht="45" x14ac:dyDescent="0.25">
      <c r="A386" s="96">
        <v>43524</v>
      </c>
      <c r="B386" s="97" t="s">
        <v>2914</v>
      </c>
      <c r="C386" s="98">
        <v>4</v>
      </c>
      <c r="D386" s="97" t="s">
        <v>16</v>
      </c>
      <c r="E386" s="97" t="s">
        <v>2019</v>
      </c>
      <c r="F386" s="97" t="s">
        <v>487</v>
      </c>
      <c r="G386" s="97" t="s">
        <v>488</v>
      </c>
      <c r="H386" s="97" t="s">
        <v>2870</v>
      </c>
      <c r="I386" s="97" t="s">
        <v>2839</v>
      </c>
      <c r="J386" s="97" t="s">
        <v>2868</v>
      </c>
      <c r="K386" s="97" t="s">
        <v>2869</v>
      </c>
      <c r="L386" s="97" t="s">
        <v>2829</v>
      </c>
      <c r="M386" s="97" t="s">
        <v>2830</v>
      </c>
      <c r="N386" s="98">
        <v>5</v>
      </c>
      <c r="O386" s="100">
        <v>1526120.77</v>
      </c>
      <c r="P386" s="100">
        <v>1507000</v>
      </c>
      <c r="Q386" s="100">
        <v>627916.66666666674</v>
      </c>
      <c r="R386" s="100">
        <v>606892.18000000005</v>
      </c>
      <c r="S386" s="100">
        <v>-21024.486666666668</v>
      </c>
      <c r="T386" s="100">
        <v>-3.3482925016589253</v>
      </c>
      <c r="U386" s="97" t="s">
        <v>2846</v>
      </c>
    </row>
    <row r="387" spans="1:21" ht="30" x14ac:dyDescent="0.25">
      <c r="A387" s="96">
        <v>43524</v>
      </c>
      <c r="B387" s="97" t="s">
        <v>2914</v>
      </c>
      <c r="C387" s="98">
        <v>4</v>
      </c>
      <c r="D387" s="97" t="s">
        <v>16</v>
      </c>
      <c r="E387" s="97" t="s">
        <v>2019</v>
      </c>
      <c r="F387" s="97" t="s">
        <v>487</v>
      </c>
      <c r="G387" s="97" t="s">
        <v>488</v>
      </c>
      <c r="H387" s="97" t="s">
        <v>2870</v>
      </c>
      <c r="I387" s="97" t="s">
        <v>2839</v>
      </c>
      <c r="J387" s="97" t="s">
        <v>2868</v>
      </c>
      <c r="K387" s="97" t="s">
        <v>2869</v>
      </c>
      <c r="L387" s="97" t="s">
        <v>2831</v>
      </c>
      <c r="M387" s="97" t="s">
        <v>2832</v>
      </c>
      <c r="N387" s="98">
        <v>5</v>
      </c>
      <c r="O387" s="100">
        <v>1335607.23</v>
      </c>
      <c r="P387" s="100">
        <v>1500000</v>
      </c>
      <c r="Q387" s="100">
        <v>625000</v>
      </c>
      <c r="R387" s="100">
        <v>782647.47000000009</v>
      </c>
      <c r="S387" s="100">
        <v>157647.47</v>
      </c>
      <c r="T387" s="100">
        <v>25.223595199999998</v>
      </c>
      <c r="U387" s="97" t="s">
        <v>2847</v>
      </c>
    </row>
    <row r="388" spans="1:21" ht="60" x14ac:dyDescent="0.25">
      <c r="A388" s="96">
        <v>43524</v>
      </c>
      <c r="B388" s="97" t="s">
        <v>2914</v>
      </c>
      <c r="C388" s="98">
        <v>4</v>
      </c>
      <c r="D388" s="97" t="s">
        <v>16</v>
      </c>
      <c r="E388" s="97" t="s">
        <v>2019</v>
      </c>
      <c r="F388" s="97" t="s">
        <v>487</v>
      </c>
      <c r="G388" s="97" t="s">
        <v>488</v>
      </c>
      <c r="H388" s="97" t="s">
        <v>2870</v>
      </c>
      <c r="I388" s="97" t="s">
        <v>2839</v>
      </c>
      <c r="J388" s="97" t="s">
        <v>2868</v>
      </c>
      <c r="K388" s="97" t="s">
        <v>2869</v>
      </c>
      <c r="L388" s="97" t="s">
        <v>2833</v>
      </c>
      <c r="M388" s="97" t="s">
        <v>2834</v>
      </c>
      <c r="N388" s="98">
        <v>5</v>
      </c>
      <c r="O388" s="100">
        <v>3671844.45</v>
      </c>
      <c r="P388" s="100">
        <v>4100000</v>
      </c>
      <c r="Q388" s="100">
        <v>1708333.3333333333</v>
      </c>
      <c r="R388" s="100">
        <v>1593750.42</v>
      </c>
      <c r="S388" s="100">
        <v>-114582.91333333334</v>
      </c>
      <c r="T388" s="100">
        <v>-6.7072924878048772</v>
      </c>
      <c r="U388" s="97" t="s">
        <v>2846</v>
      </c>
    </row>
    <row r="389" spans="1:21" ht="60" x14ac:dyDescent="0.25">
      <c r="A389" s="96">
        <v>43524</v>
      </c>
      <c r="B389" s="97" t="s">
        <v>2914</v>
      </c>
      <c r="C389" s="98">
        <v>4</v>
      </c>
      <c r="D389" s="97" t="s">
        <v>16</v>
      </c>
      <c r="E389" s="97" t="s">
        <v>2019</v>
      </c>
      <c r="F389" s="97" t="s">
        <v>487</v>
      </c>
      <c r="G389" s="97" t="s">
        <v>488</v>
      </c>
      <c r="H389" s="97" t="s">
        <v>2870</v>
      </c>
      <c r="I389" s="97" t="s">
        <v>2839</v>
      </c>
      <c r="J389" s="97" t="s">
        <v>2868</v>
      </c>
      <c r="K389" s="97" t="s">
        <v>2869</v>
      </c>
      <c r="L389" s="97" t="s">
        <v>2835</v>
      </c>
      <c r="M389" s="97" t="s">
        <v>2836</v>
      </c>
      <c r="N389" s="98">
        <v>5</v>
      </c>
      <c r="O389" s="100">
        <v>47405</v>
      </c>
      <c r="P389" s="100">
        <v>65000</v>
      </c>
      <c r="Q389" s="100">
        <v>27083.333333333336</v>
      </c>
      <c r="R389" s="100">
        <v>6835.25</v>
      </c>
      <c r="S389" s="100">
        <v>-20248.083333333336</v>
      </c>
      <c r="T389" s="100">
        <v>-74.762153846153851</v>
      </c>
      <c r="U389" s="97" t="s">
        <v>2846</v>
      </c>
    </row>
    <row r="390" spans="1:21" ht="30" x14ac:dyDescent="0.25">
      <c r="A390" s="96">
        <v>43524</v>
      </c>
      <c r="B390" s="97" t="s">
        <v>2914</v>
      </c>
      <c r="C390" s="98">
        <v>4</v>
      </c>
      <c r="D390" s="97" t="s">
        <v>16</v>
      </c>
      <c r="E390" s="97" t="s">
        <v>2019</v>
      </c>
      <c r="F390" s="97" t="s">
        <v>487</v>
      </c>
      <c r="G390" s="97" t="s">
        <v>488</v>
      </c>
      <c r="H390" s="97" t="s">
        <v>2870</v>
      </c>
      <c r="I390" s="97" t="s">
        <v>2839</v>
      </c>
      <c r="J390" s="97" t="s">
        <v>2868</v>
      </c>
      <c r="K390" s="97" t="s">
        <v>2869</v>
      </c>
      <c r="L390" s="97" t="s">
        <v>2837</v>
      </c>
      <c r="M390" s="97" t="s">
        <v>2838</v>
      </c>
      <c r="N390" s="98">
        <v>5</v>
      </c>
      <c r="O390" s="100">
        <v>2652050</v>
      </c>
      <c r="P390" s="100">
        <v>2500000</v>
      </c>
      <c r="Q390" s="100">
        <v>1041666.6666666666</v>
      </c>
      <c r="R390" s="100">
        <v>1091229</v>
      </c>
      <c r="S390" s="100">
        <v>49562.333333333336</v>
      </c>
      <c r="T390" s="100">
        <v>4.7579840000000004</v>
      </c>
      <c r="U390" s="97" t="s">
        <v>2847</v>
      </c>
    </row>
    <row r="391" spans="1:21" ht="60" x14ac:dyDescent="0.25">
      <c r="A391" s="96">
        <v>43524</v>
      </c>
      <c r="B391" s="97" t="s">
        <v>2914</v>
      </c>
      <c r="C391" s="98">
        <v>4</v>
      </c>
      <c r="D391" s="97" t="s">
        <v>16</v>
      </c>
      <c r="E391" s="97" t="s">
        <v>2019</v>
      </c>
      <c r="F391" s="97" t="s">
        <v>487</v>
      </c>
      <c r="G391" s="97" t="s">
        <v>488</v>
      </c>
      <c r="H391" s="97" t="s">
        <v>2871</v>
      </c>
      <c r="I391" s="97" t="s">
        <v>2872</v>
      </c>
      <c r="J391" s="97" t="s">
        <v>2870</v>
      </c>
      <c r="K391" s="97" t="s">
        <v>1944</v>
      </c>
      <c r="L391" s="97" t="s">
        <v>2873</v>
      </c>
      <c r="M391" s="97" t="s">
        <v>2874</v>
      </c>
      <c r="N391" s="98">
        <v>5</v>
      </c>
      <c r="O391" s="100">
        <v>-1172960.72</v>
      </c>
      <c r="P391" s="100">
        <v>0</v>
      </c>
      <c r="Q391" s="100">
        <v>0</v>
      </c>
      <c r="R391" s="100">
        <v>5814811.2800000012</v>
      </c>
      <c r="S391" s="100">
        <v>5814811.2800000003</v>
      </c>
      <c r="T391" s="101"/>
      <c r="U391" s="97" t="s">
        <v>2846</v>
      </c>
    </row>
    <row r="392" spans="1:21" ht="60" x14ac:dyDescent="0.25">
      <c r="A392" s="96">
        <v>43524</v>
      </c>
      <c r="B392" s="97" t="s">
        <v>2914</v>
      </c>
      <c r="C392" s="98">
        <v>4</v>
      </c>
      <c r="D392" s="97" t="s">
        <v>16</v>
      </c>
      <c r="E392" s="97" t="s">
        <v>2019</v>
      </c>
      <c r="F392" s="97" t="s">
        <v>487</v>
      </c>
      <c r="G392" s="97" t="s">
        <v>488</v>
      </c>
      <c r="H392" s="97" t="s">
        <v>2875</v>
      </c>
      <c r="I392" s="97" t="s">
        <v>2876</v>
      </c>
      <c r="J392" s="97" t="s">
        <v>2877</v>
      </c>
      <c r="K392" s="97" t="s">
        <v>1944</v>
      </c>
      <c r="L392" s="97" t="s">
        <v>2878</v>
      </c>
      <c r="M392" s="97" t="s">
        <v>2879</v>
      </c>
      <c r="N392" s="98">
        <v>5</v>
      </c>
      <c r="O392" s="100">
        <v>7506013.9699999997</v>
      </c>
      <c r="P392" s="100">
        <v>0</v>
      </c>
      <c r="Q392" s="100">
        <v>0</v>
      </c>
      <c r="R392" s="100">
        <v>13843762.739999998</v>
      </c>
      <c r="S392" s="100">
        <v>13843762.74</v>
      </c>
      <c r="T392" s="101"/>
      <c r="U392" s="97" t="s">
        <v>2846</v>
      </c>
    </row>
    <row r="393" spans="1:21" ht="60" x14ac:dyDescent="0.25">
      <c r="A393" s="96">
        <v>43524</v>
      </c>
      <c r="B393" s="97" t="s">
        <v>2914</v>
      </c>
      <c r="C393" s="98">
        <v>4</v>
      </c>
      <c r="D393" s="97" t="s">
        <v>16</v>
      </c>
      <c r="E393" s="97" t="s">
        <v>2019</v>
      </c>
      <c r="F393" s="97" t="s">
        <v>487</v>
      </c>
      <c r="G393" s="97" t="s">
        <v>488</v>
      </c>
      <c r="H393" s="97" t="s">
        <v>2875</v>
      </c>
      <c r="I393" s="97" t="s">
        <v>2876</v>
      </c>
      <c r="J393" s="97" t="s">
        <v>2877</v>
      </c>
      <c r="K393" s="97" t="s">
        <v>1944</v>
      </c>
      <c r="L393" s="97" t="s">
        <v>2880</v>
      </c>
      <c r="M393" s="97" t="s">
        <v>2881</v>
      </c>
      <c r="N393" s="98">
        <v>5</v>
      </c>
      <c r="O393" s="100">
        <v>-12913854.720000001</v>
      </c>
      <c r="P393" s="100">
        <v>0</v>
      </c>
      <c r="Q393" s="100">
        <v>0</v>
      </c>
      <c r="R393" s="100">
        <v>-11799283.51</v>
      </c>
      <c r="S393" s="100">
        <v>-11799283.51</v>
      </c>
      <c r="T393" s="101"/>
      <c r="U393" s="97" t="s">
        <v>2846</v>
      </c>
    </row>
    <row r="394" spans="1:21" ht="30" hidden="1" x14ac:dyDescent="0.25">
      <c r="A394" s="96">
        <v>43524</v>
      </c>
      <c r="B394" s="97" t="s">
        <v>2914</v>
      </c>
      <c r="C394" s="98">
        <v>4</v>
      </c>
      <c r="D394" s="97" t="s">
        <v>16</v>
      </c>
      <c r="E394" s="97" t="s">
        <v>2031</v>
      </c>
      <c r="F394" s="97" t="s">
        <v>299</v>
      </c>
      <c r="G394" s="97" t="s">
        <v>300</v>
      </c>
      <c r="H394" s="97" t="s">
        <v>2868</v>
      </c>
      <c r="I394" s="97" t="s">
        <v>2811</v>
      </c>
      <c r="J394" s="97" t="s">
        <v>2868</v>
      </c>
      <c r="K394" s="97" t="s">
        <v>2869</v>
      </c>
      <c r="L394" s="97" t="s">
        <v>2790</v>
      </c>
      <c r="M394" s="97" t="s">
        <v>2791</v>
      </c>
      <c r="N394" s="98">
        <v>5</v>
      </c>
      <c r="O394" s="100">
        <v>103760872.47</v>
      </c>
      <c r="P394" s="100">
        <v>107000000</v>
      </c>
      <c r="Q394" s="100">
        <v>44583333.333333328</v>
      </c>
      <c r="R394" s="100">
        <v>49797960.109999992</v>
      </c>
      <c r="S394" s="100">
        <v>5214626.7766666664</v>
      </c>
      <c r="T394" s="100">
        <v>11.696359125233645</v>
      </c>
      <c r="U394" s="97" t="s">
        <v>2846</v>
      </c>
    </row>
    <row r="395" spans="1:21" ht="30" hidden="1" x14ac:dyDescent="0.25">
      <c r="A395" s="96">
        <v>43524</v>
      </c>
      <c r="B395" s="97" t="s">
        <v>2914</v>
      </c>
      <c r="C395" s="98">
        <v>4</v>
      </c>
      <c r="D395" s="97" t="s">
        <v>16</v>
      </c>
      <c r="E395" s="97" t="s">
        <v>2031</v>
      </c>
      <c r="F395" s="97" t="s">
        <v>299</v>
      </c>
      <c r="G395" s="97" t="s">
        <v>300</v>
      </c>
      <c r="H395" s="97" t="s">
        <v>2868</v>
      </c>
      <c r="I395" s="97" t="s">
        <v>2811</v>
      </c>
      <c r="J395" s="97" t="s">
        <v>2868</v>
      </c>
      <c r="K395" s="97" t="s">
        <v>2869</v>
      </c>
      <c r="L395" s="97" t="s">
        <v>2792</v>
      </c>
      <c r="M395" s="97" t="s">
        <v>2793</v>
      </c>
      <c r="N395" s="98">
        <v>5</v>
      </c>
      <c r="O395" s="100">
        <v>172200</v>
      </c>
      <c r="P395" s="100">
        <v>200000</v>
      </c>
      <c r="Q395" s="100">
        <v>83333.333333333343</v>
      </c>
      <c r="R395" s="100">
        <v>47450</v>
      </c>
      <c r="S395" s="100">
        <v>-35883.333333333336</v>
      </c>
      <c r="T395" s="100">
        <v>-43.06</v>
      </c>
      <c r="U395" s="97" t="s">
        <v>2847</v>
      </c>
    </row>
    <row r="396" spans="1:21" ht="45" hidden="1" x14ac:dyDescent="0.25">
      <c r="A396" s="96">
        <v>43524</v>
      </c>
      <c r="B396" s="97" t="s">
        <v>2914</v>
      </c>
      <c r="C396" s="98">
        <v>4</v>
      </c>
      <c r="D396" s="97" t="s">
        <v>16</v>
      </c>
      <c r="E396" s="97" t="s">
        <v>2031</v>
      </c>
      <c r="F396" s="97" t="s">
        <v>299</v>
      </c>
      <c r="G396" s="97" t="s">
        <v>300</v>
      </c>
      <c r="H396" s="97" t="s">
        <v>2868</v>
      </c>
      <c r="I396" s="97" t="s">
        <v>2811</v>
      </c>
      <c r="J396" s="97" t="s">
        <v>2868</v>
      </c>
      <c r="K396" s="97" t="s">
        <v>2869</v>
      </c>
      <c r="L396" s="97" t="s">
        <v>2794</v>
      </c>
      <c r="M396" s="97" t="s">
        <v>2795</v>
      </c>
      <c r="N396" s="98">
        <v>5</v>
      </c>
      <c r="O396" s="100">
        <v>2675608</v>
      </c>
      <c r="P396" s="100">
        <v>2500000</v>
      </c>
      <c r="Q396" s="100">
        <v>1041666.6666666666</v>
      </c>
      <c r="R396" s="100">
        <v>452965.81</v>
      </c>
      <c r="S396" s="100">
        <v>-588700.85666666669</v>
      </c>
      <c r="T396" s="100">
        <v>-56.515282239999998</v>
      </c>
      <c r="U396" s="97" t="s">
        <v>2847</v>
      </c>
    </row>
    <row r="397" spans="1:21" ht="90" hidden="1" x14ac:dyDescent="0.25">
      <c r="A397" s="96">
        <v>43524</v>
      </c>
      <c r="B397" s="97" t="s">
        <v>2914</v>
      </c>
      <c r="C397" s="98">
        <v>4</v>
      </c>
      <c r="D397" s="97" t="s">
        <v>16</v>
      </c>
      <c r="E397" s="97" t="s">
        <v>2031</v>
      </c>
      <c r="F397" s="97" t="s">
        <v>299</v>
      </c>
      <c r="G397" s="97" t="s">
        <v>300</v>
      </c>
      <c r="H397" s="97" t="s">
        <v>2868</v>
      </c>
      <c r="I397" s="97" t="s">
        <v>2811</v>
      </c>
      <c r="J397" s="97" t="s">
        <v>2868</v>
      </c>
      <c r="K397" s="97" t="s">
        <v>2869</v>
      </c>
      <c r="L397" s="97" t="s">
        <v>2797</v>
      </c>
      <c r="M397" s="97" t="s">
        <v>2798</v>
      </c>
      <c r="N397" s="98">
        <v>5</v>
      </c>
      <c r="O397" s="100">
        <v>33955012.310000002</v>
      </c>
      <c r="P397" s="100">
        <v>38000000</v>
      </c>
      <c r="Q397" s="100">
        <v>15833333.333333334</v>
      </c>
      <c r="R397" s="100">
        <v>13560897.42</v>
      </c>
      <c r="S397" s="100">
        <v>-2272435.9133333331</v>
      </c>
      <c r="T397" s="100">
        <v>-14.352226821052632</v>
      </c>
      <c r="U397" s="97" t="s">
        <v>2847</v>
      </c>
    </row>
    <row r="398" spans="1:21" ht="45" hidden="1" x14ac:dyDescent="0.25">
      <c r="A398" s="96">
        <v>43524</v>
      </c>
      <c r="B398" s="97" t="s">
        <v>2914</v>
      </c>
      <c r="C398" s="98">
        <v>4</v>
      </c>
      <c r="D398" s="97" t="s">
        <v>16</v>
      </c>
      <c r="E398" s="97" t="s">
        <v>2031</v>
      </c>
      <c r="F398" s="97" t="s">
        <v>299</v>
      </c>
      <c r="G398" s="97" t="s">
        <v>300</v>
      </c>
      <c r="H398" s="97" t="s">
        <v>2868</v>
      </c>
      <c r="I398" s="97" t="s">
        <v>2811</v>
      </c>
      <c r="J398" s="97" t="s">
        <v>2868</v>
      </c>
      <c r="K398" s="97" t="s">
        <v>2869</v>
      </c>
      <c r="L398" s="97" t="s">
        <v>2799</v>
      </c>
      <c r="M398" s="97" t="s">
        <v>2800</v>
      </c>
      <c r="N398" s="98">
        <v>5</v>
      </c>
      <c r="O398" s="100">
        <v>41567402.670000002</v>
      </c>
      <c r="P398" s="100">
        <v>40000000</v>
      </c>
      <c r="Q398" s="100">
        <v>16666666.666666666</v>
      </c>
      <c r="R398" s="100">
        <v>15764961.690000001</v>
      </c>
      <c r="S398" s="100">
        <v>-901704.97666666668</v>
      </c>
      <c r="T398" s="100">
        <v>-5.4102298600000003</v>
      </c>
      <c r="U398" s="97" t="s">
        <v>2847</v>
      </c>
    </row>
    <row r="399" spans="1:21" ht="45" hidden="1" x14ac:dyDescent="0.25">
      <c r="A399" s="96">
        <v>43524</v>
      </c>
      <c r="B399" s="97" t="s">
        <v>2914</v>
      </c>
      <c r="C399" s="98">
        <v>4</v>
      </c>
      <c r="D399" s="97" t="s">
        <v>16</v>
      </c>
      <c r="E399" s="97" t="s">
        <v>2031</v>
      </c>
      <c r="F399" s="97" t="s">
        <v>299</v>
      </c>
      <c r="G399" s="97" t="s">
        <v>300</v>
      </c>
      <c r="H399" s="97" t="s">
        <v>2868</v>
      </c>
      <c r="I399" s="97" t="s">
        <v>2811</v>
      </c>
      <c r="J399" s="97" t="s">
        <v>2868</v>
      </c>
      <c r="K399" s="97" t="s">
        <v>2869</v>
      </c>
      <c r="L399" s="97" t="s">
        <v>2801</v>
      </c>
      <c r="M399" s="97" t="s">
        <v>2802</v>
      </c>
      <c r="N399" s="98">
        <v>5</v>
      </c>
      <c r="O399" s="100">
        <v>1250509.33</v>
      </c>
      <c r="P399" s="100">
        <v>500000</v>
      </c>
      <c r="Q399" s="100">
        <v>208333.33333333334</v>
      </c>
      <c r="R399" s="100">
        <v>196651</v>
      </c>
      <c r="S399" s="100">
        <v>-11682.333333333334</v>
      </c>
      <c r="T399" s="100">
        <v>-5.6075200000000001</v>
      </c>
      <c r="U399" s="97" t="s">
        <v>2847</v>
      </c>
    </row>
    <row r="400" spans="1:21" ht="60" hidden="1" x14ac:dyDescent="0.25">
      <c r="A400" s="96">
        <v>43524</v>
      </c>
      <c r="B400" s="97" t="s">
        <v>2914</v>
      </c>
      <c r="C400" s="98">
        <v>4</v>
      </c>
      <c r="D400" s="97" t="s">
        <v>16</v>
      </c>
      <c r="E400" s="97" t="s">
        <v>2031</v>
      </c>
      <c r="F400" s="97" t="s">
        <v>299</v>
      </c>
      <c r="G400" s="97" t="s">
        <v>300</v>
      </c>
      <c r="H400" s="97" t="s">
        <v>2868</v>
      </c>
      <c r="I400" s="97" t="s">
        <v>2811</v>
      </c>
      <c r="J400" s="97" t="s">
        <v>2868</v>
      </c>
      <c r="K400" s="97" t="s">
        <v>2869</v>
      </c>
      <c r="L400" s="97" t="s">
        <v>2803</v>
      </c>
      <c r="M400" s="97" t="s">
        <v>2804</v>
      </c>
      <c r="N400" s="98">
        <v>5</v>
      </c>
      <c r="O400" s="100">
        <v>45998827.119999997</v>
      </c>
      <c r="P400" s="100">
        <v>48000000</v>
      </c>
      <c r="Q400" s="100">
        <v>20000000</v>
      </c>
      <c r="R400" s="100">
        <v>18103688.359999999</v>
      </c>
      <c r="S400" s="100">
        <v>-1896311.64</v>
      </c>
      <c r="T400" s="100">
        <v>-9.4815582000000003</v>
      </c>
      <c r="U400" s="97" t="s">
        <v>2847</v>
      </c>
    </row>
    <row r="401" spans="1:21" ht="60" hidden="1" x14ac:dyDescent="0.25">
      <c r="A401" s="96">
        <v>43524</v>
      </c>
      <c r="B401" s="97" t="s">
        <v>2914</v>
      </c>
      <c r="C401" s="98">
        <v>4</v>
      </c>
      <c r="D401" s="97" t="s">
        <v>16</v>
      </c>
      <c r="E401" s="97" t="s">
        <v>2031</v>
      </c>
      <c r="F401" s="97" t="s">
        <v>299</v>
      </c>
      <c r="G401" s="97" t="s">
        <v>300</v>
      </c>
      <c r="H401" s="97" t="s">
        <v>2868</v>
      </c>
      <c r="I401" s="97" t="s">
        <v>2811</v>
      </c>
      <c r="J401" s="97" t="s">
        <v>2868</v>
      </c>
      <c r="K401" s="97" t="s">
        <v>2869</v>
      </c>
      <c r="L401" s="97" t="s">
        <v>2805</v>
      </c>
      <c r="M401" s="97" t="s">
        <v>2806</v>
      </c>
      <c r="N401" s="98">
        <v>5</v>
      </c>
      <c r="O401" s="100">
        <v>145620762.55000001</v>
      </c>
      <c r="P401" s="100">
        <v>152500000</v>
      </c>
      <c r="Q401" s="100">
        <v>63541666.666666664</v>
      </c>
      <c r="R401" s="100">
        <v>61470200.159999996</v>
      </c>
      <c r="S401" s="100">
        <v>-2071466.5066666666</v>
      </c>
      <c r="T401" s="100">
        <v>-3.2600128629508198</v>
      </c>
      <c r="U401" s="97" t="s">
        <v>2847</v>
      </c>
    </row>
    <row r="402" spans="1:21" ht="30" hidden="1" x14ac:dyDescent="0.25">
      <c r="A402" s="96">
        <v>43524</v>
      </c>
      <c r="B402" s="97" t="s">
        <v>2914</v>
      </c>
      <c r="C402" s="98">
        <v>4</v>
      </c>
      <c r="D402" s="97" t="s">
        <v>16</v>
      </c>
      <c r="E402" s="97" t="s">
        <v>2031</v>
      </c>
      <c r="F402" s="97" t="s">
        <v>299</v>
      </c>
      <c r="G402" s="97" t="s">
        <v>300</v>
      </c>
      <c r="H402" s="97" t="s">
        <v>2868</v>
      </c>
      <c r="I402" s="97" t="s">
        <v>2811</v>
      </c>
      <c r="J402" s="97" t="s">
        <v>2868</v>
      </c>
      <c r="K402" s="97" t="s">
        <v>2869</v>
      </c>
      <c r="L402" s="97" t="s">
        <v>2807</v>
      </c>
      <c r="M402" s="97" t="s">
        <v>2808</v>
      </c>
      <c r="N402" s="98">
        <v>5</v>
      </c>
      <c r="O402" s="100">
        <v>62366468.450000003</v>
      </c>
      <c r="P402" s="100">
        <v>38300000</v>
      </c>
      <c r="Q402" s="100">
        <v>15958333.333333334</v>
      </c>
      <c r="R402" s="100">
        <v>11763328.160000002</v>
      </c>
      <c r="S402" s="100">
        <v>-4195005.1733333329</v>
      </c>
      <c r="T402" s="100">
        <v>-26.287238684073106</v>
      </c>
      <c r="U402" s="97" t="s">
        <v>2847</v>
      </c>
    </row>
    <row r="403" spans="1:21" ht="30" hidden="1" x14ac:dyDescent="0.25">
      <c r="A403" s="96">
        <v>43524</v>
      </c>
      <c r="B403" s="97" t="s">
        <v>2914</v>
      </c>
      <c r="C403" s="98">
        <v>4</v>
      </c>
      <c r="D403" s="97" t="s">
        <v>16</v>
      </c>
      <c r="E403" s="97" t="s">
        <v>2031</v>
      </c>
      <c r="F403" s="97" t="s">
        <v>299</v>
      </c>
      <c r="G403" s="97" t="s">
        <v>300</v>
      </c>
      <c r="H403" s="97" t="s">
        <v>2868</v>
      </c>
      <c r="I403" s="97" t="s">
        <v>2811</v>
      </c>
      <c r="J403" s="97" t="s">
        <v>2868</v>
      </c>
      <c r="K403" s="97" t="s">
        <v>2869</v>
      </c>
      <c r="L403" s="97" t="s">
        <v>2809</v>
      </c>
      <c r="M403" s="97" t="s">
        <v>2810</v>
      </c>
      <c r="N403" s="98">
        <v>5</v>
      </c>
      <c r="O403" s="100">
        <v>44172154.189999998</v>
      </c>
      <c r="P403" s="100">
        <v>49690000</v>
      </c>
      <c r="Q403" s="100">
        <v>20704166.666666664</v>
      </c>
      <c r="R403" s="100">
        <v>38956360.939999998</v>
      </c>
      <c r="S403" s="100">
        <v>18252194.273333333</v>
      </c>
      <c r="T403" s="100">
        <v>88.157106572751047</v>
      </c>
      <c r="U403" s="97" t="s">
        <v>2846</v>
      </c>
    </row>
    <row r="404" spans="1:21" ht="45" hidden="1" x14ac:dyDescent="0.25">
      <c r="A404" s="96">
        <v>43524</v>
      </c>
      <c r="B404" s="97" t="s">
        <v>2914</v>
      </c>
      <c r="C404" s="98">
        <v>4</v>
      </c>
      <c r="D404" s="97" t="s">
        <v>16</v>
      </c>
      <c r="E404" s="97" t="s">
        <v>2031</v>
      </c>
      <c r="F404" s="97" t="s">
        <v>299</v>
      </c>
      <c r="G404" s="97" t="s">
        <v>300</v>
      </c>
      <c r="H404" s="97" t="s">
        <v>2868</v>
      </c>
      <c r="I404" s="97" t="s">
        <v>2811</v>
      </c>
      <c r="J404" s="97" t="s">
        <v>2868</v>
      </c>
      <c r="K404" s="97" t="s">
        <v>2869</v>
      </c>
      <c r="L404" s="97" t="s">
        <v>2897</v>
      </c>
      <c r="M404" s="97" t="s">
        <v>2796</v>
      </c>
      <c r="N404" s="98">
        <v>5</v>
      </c>
      <c r="O404" s="100">
        <v>6271590.3799999999</v>
      </c>
      <c r="P404" s="100">
        <v>6500000</v>
      </c>
      <c r="Q404" s="100">
        <v>2708333.3333333335</v>
      </c>
      <c r="R404" s="100">
        <v>1988558.84</v>
      </c>
      <c r="S404" s="100">
        <v>-719774.49333333329</v>
      </c>
      <c r="T404" s="100">
        <v>-26.576288984615385</v>
      </c>
      <c r="U404" s="97" t="s">
        <v>2847</v>
      </c>
    </row>
    <row r="405" spans="1:21" ht="30" hidden="1" x14ac:dyDescent="0.25">
      <c r="A405" s="96">
        <v>43524</v>
      </c>
      <c r="B405" s="97" t="s">
        <v>2914</v>
      </c>
      <c r="C405" s="98">
        <v>4</v>
      </c>
      <c r="D405" s="97" t="s">
        <v>16</v>
      </c>
      <c r="E405" s="97" t="s">
        <v>2031</v>
      </c>
      <c r="F405" s="97" t="s">
        <v>299</v>
      </c>
      <c r="G405" s="97" t="s">
        <v>300</v>
      </c>
      <c r="H405" s="97" t="s">
        <v>2870</v>
      </c>
      <c r="I405" s="97" t="s">
        <v>2839</v>
      </c>
      <c r="J405" s="97" t="s">
        <v>2868</v>
      </c>
      <c r="K405" s="97" t="s">
        <v>2869</v>
      </c>
      <c r="L405" s="97" t="s">
        <v>2812</v>
      </c>
      <c r="M405" s="97" t="s">
        <v>2813</v>
      </c>
      <c r="N405" s="98">
        <v>5</v>
      </c>
      <c r="O405" s="100">
        <v>62817494.229999997</v>
      </c>
      <c r="P405" s="100">
        <v>65000000</v>
      </c>
      <c r="Q405" s="100">
        <v>27083333.333333336</v>
      </c>
      <c r="R405" s="100">
        <v>22807572.43</v>
      </c>
      <c r="S405" s="100">
        <v>-4275760.9033333333</v>
      </c>
      <c r="T405" s="100">
        <v>-15.787424873846152</v>
      </c>
      <c r="U405" s="97" t="s">
        <v>2846</v>
      </c>
    </row>
    <row r="406" spans="1:21" ht="75" hidden="1" x14ac:dyDescent="0.25">
      <c r="A406" s="96">
        <v>43524</v>
      </c>
      <c r="B406" s="97" t="s">
        <v>2914</v>
      </c>
      <c r="C406" s="98">
        <v>4</v>
      </c>
      <c r="D406" s="97" t="s">
        <v>16</v>
      </c>
      <c r="E406" s="97" t="s">
        <v>2031</v>
      </c>
      <c r="F406" s="97" t="s">
        <v>299</v>
      </c>
      <c r="G406" s="97" t="s">
        <v>300</v>
      </c>
      <c r="H406" s="97" t="s">
        <v>2870</v>
      </c>
      <c r="I406" s="97" t="s">
        <v>2839</v>
      </c>
      <c r="J406" s="97" t="s">
        <v>2868</v>
      </c>
      <c r="K406" s="97" t="s">
        <v>2869</v>
      </c>
      <c r="L406" s="97" t="s">
        <v>2814</v>
      </c>
      <c r="M406" s="97" t="s">
        <v>2815</v>
      </c>
      <c r="N406" s="98">
        <v>5</v>
      </c>
      <c r="O406" s="100">
        <v>37009808.869999997</v>
      </c>
      <c r="P406" s="100">
        <v>27000000</v>
      </c>
      <c r="Q406" s="100">
        <v>11250000</v>
      </c>
      <c r="R406" s="100">
        <v>10243507.02</v>
      </c>
      <c r="S406" s="100">
        <v>-1006492.98</v>
      </c>
      <c r="T406" s="100">
        <v>-8.9466042666666663</v>
      </c>
      <c r="U406" s="97" t="s">
        <v>2846</v>
      </c>
    </row>
    <row r="407" spans="1:21" ht="45" hidden="1" x14ac:dyDescent="0.25">
      <c r="A407" s="96">
        <v>43524</v>
      </c>
      <c r="B407" s="97" t="s">
        <v>2914</v>
      </c>
      <c r="C407" s="98">
        <v>4</v>
      </c>
      <c r="D407" s="97" t="s">
        <v>16</v>
      </c>
      <c r="E407" s="97" t="s">
        <v>2031</v>
      </c>
      <c r="F407" s="97" t="s">
        <v>299</v>
      </c>
      <c r="G407" s="97" t="s">
        <v>300</v>
      </c>
      <c r="H407" s="97" t="s">
        <v>2870</v>
      </c>
      <c r="I407" s="97" t="s">
        <v>2839</v>
      </c>
      <c r="J407" s="97" t="s">
        <v>2868</v>
      </c>
      <c r="K407" s="97" t="s">
        <v>2869</v>
      </c>
      <c r="L407" s="97" t="s">
        <v>2816</v>
      </c>
      <c r="M407" s="97" t="s">
        <v>2817</v>
      </c>
      <c r="N407" s="98">
        <v>5</v>
      </c>
      <c r="O407" s="100">
        <v>1038639.73</v>
      </c>
      <c r="P407" s="100">
        <v>1000000</v>
      </c>
      <c r="Q407" s="100">
        <v>416666.66666666669</v>
      </c>
      <c r="R407" s="100">
        <v>316638.59999999998</v>
      </c>
      <c r="S407" s="100">
        <v>-100028.06666666667</v>
      </c>
      <c r="T407" s="100">
        <v>-24.006736</v>
      </c>
      <c r="U407" s="97" t="s">
        <v>2846</v>
      </c>
    </row>
    <row r="408" spans="1:21" ht="75" hidden="1" x14ac:dyDescent="0.25">
      <c r="A408" s="96">
        <v>43524</v>
      </c>
      <c r="B408" s="97" t="s">
        <v>2914</v>
      </c>
      <c r="C408" s="98">
        <v>4</v>
      </c>
      <c r="D408" s="97" t="s">
        <v>16</v>
      </c>
      <c r="E408" s="97" t="s">
        <v>2031</v>
      </c>
      <c r="F408" s="97" t="s">
        <v>299</v>
      </c>
      <c r="G408" s="97" t="s">
        <v>300</v>
      </c>
      <c r="H408" s="97" t="s">
        <v>2870</v>
      </c>
      <c r="I408" s="97" t="s">
        <v>2839</v>
      </c>
      <c r="J408" s="97" t="s">
        <v>2868</v>
      </c>
      <c r="K408" s="97" t="s">
        <v>2869</v>
      </c>
      <c r="L408" s="97" t="s">
        <v>2818</v>
      </c>
      <c r="M408" s="97" t="s">
        <v>2819</v>
      </c>
      <c r="N408" s="98">
        <v>5</v>
      </c>
      <c r="O408" s="100">
        <v>16612361.039999999</v>
      </c>
      <c r="P408" s="100">
        <v>14000000</v>
      </c>
      <c r="Q408" s="100">
        <v>5833333.333333334</v>
      </c>
      <c r="R408" s="100">
        <v>8214126.5999999996</v>
      </c>
      <c r="S408" s="100">
        <v>2380793.2666666666</v>
      </c>
      <c r="T408" s="100">
        <v>40.81359885714285</v>
      </c>
      <c r="U408" s="97" t="s">
        <v>2847</v>
      </c>
    </row>
    <row r="409" spans="1:21" ht="60" hidden="1" x14ac:dyDescent="0.25">
      <c r="A409" s="96">
        <v>43524</v>
      </c>
      <c r="B409" s="97" t="s">
        <v>2914</v>
      </c>
      <c r="C409" s="98">
        <v>4</v>
      </c>
      <c r="D409" s="97" t="s">
        <v>16</v>
      </c>
      <c r="E409" s="97" t="s">
        <v>2031</v>
      </c>
      <c r="F409" s="97" t="s">
        <v>299</v>
      </c>
      <c r="G409" s="97" t="s">
        <v>300</v>
      </c>
      <c r="H409" s="97" t="s">
        <v>2870</v>
      </c>
      <c r="I409" s="97" t="s">
        <v>2839</v>
      </c>
      <c r="J409" s="97" t="s">
        <v>2868</v>
      </c>
      <c r="K409" s="97" t="s">
        <v>2869</v>
      </c>
      <c r="L409" s="97" t="s">
        <v>2820</v>
      </c>
      <c r="M409" s="97" t="s">
        <v>2821</v>
      </c>
      <c r="N409" s="98">
        <v>5</v>
      </c>
      <c r="O409" s="100">
        <v>145633443.34999999</v>
      </c>
      <c r="P409" s="100">
        <v>152500000</v>
      </c>
      <c r="Q409" s="100">
        <v>63541666.666666664</v>
      </c>
      <c r="R409" s="100">
        <v>61479268.160000004</v>
      </c>
      <c r="S409" s="100">
        <v>-2062398.5066666666</v>
      </c>
      <c r="T409" s="100">
        <v>-3.2457419121311477</v>
      </c>
      <c r="U409" s="97" t="s">
        <v>2846</v>
      </c>
    </row>
    <row r="410" spans="1:21" ht="30" hidden="1" x14ac:dyDescent="0.25">
      <c r="A410" s="96">
        <v>43524</v>
      </c>
      <c r="B410" s="97" t="s">
        <v>2914</v>
      </c>
      <c r="C410" s="98">
        <v>4</v>
      </c>
      <c r="D410" s="97" t="s">
        <v>16</v>
      </c>
      <c r="E410" s="97" t="s">
        <v>2031</v>
      </c>
      <c r="F410" s="97" t="s">
        <v>299</v>
      </c>
      <c r="G410" s="97" t="s">
        <v>300</v>
      </c>
      <c r="H410" s="97" t="s">
        <v>2870</v>
      </c>
      <c r="I410" s="97" t="s">
        <v>2839</v>
      </c>
      <c r="J410" s="97" t="s">
        <v>2868</v>
      </c>
      <c r="K410" s="97" t="s">
        <v>2869</v>
      </c>
      <c r="L410" s="97" t="s">
        <v>2822</v>
      </c>
      <c r="M410" s="97" t="s">
        <v>2848</v>
      </c>
      <c r="N410" s="98">
        <v>5</v>
      </c>
      <c r="O410" s="100">
        <v>29323634.5</v>
      </c>
      <c r="P410" s="100">
        <v>33500000</v>
      </c>
      <c r="Q410" s="100">
        <v>13958333.333333334</v>
      </c>
      <c r="R410" s="100">
        <v>12642883.219999999</v>
      </c>
      <c r="S410" s="100">
        <v>-1315450.1133333335</v>
      </c>
      <c r="T410" s="100">
        <v>-9.4241202149253738</v>
      </c>
      <c r="U410" s="97" t="s">
        <v>2846</v>
      </c>
    </row>
    <row r="411" spans="1:21" ht="30" hidden="1" x14ac:dyDescent="0.25">
      <c r="A411" s="96">
        <v>43524</v>
      </c>
      <c r="B411" s="97" t="s">
        <v>2914</v>
      </c>
      <c r="C411" s="98">
        <v>4</v>
      </c>
      <c r="D411" s="97" t="s">
        <v>16</v>
      </c>
      <c r="E411" s="97" t="s">
        <v>2031</v>
      </c>
      <c r="F411" s="97" t="s">
        <v>299</v>
      </c>
      <c r="G411" s="97" t="s">
        <v>300</v>
      </c>
      <c r="H411" s="97" t="s">
        <v>2870</v>
      </c>
      <c r="I411" s="97" t="s">
        <v>2839</v>
      </c>
      <c r="J411" s="97" t="s">
        <v>2868</v>
      </c>
      <c r="K411" s="97" t="s">
        <v>2869</v>
      </c>
      <c r="L411" s="97" t="s">
        <v>2823</v>
      </c>
      <c r="M411" s="97" t="s">
        <v>2824</v>
      </c>
      <c r="N411" s="98">
        <v>5</v>
      </c>
      <c r="O411" s="100">
        <v>67817795.629999995</v>
      </c>
      <c r="P411" s="100">
        <v>60500000</v>
      </c>
      <c r="Q411" s="100">
        <v>25208333.333333332</v>
      </c>
      <c r="R411" s="100">
        <v>27696340.189999998</v>
      </c>
      <c r="S411" s="100">
        <v>2488006.8566666665</v>
      </c>
      <c r="T411" s="100">
        <v>9.8697792661157013</v>
      </c>
      <c r="U411" s="97" t="s">
        <v>2847</v>
      </c>
    </row>
    <row r="412" spans="1:21" ht="45" hidden="1" x14ac:dyDescent="0.25">
      <c r="A412" s="96">
        <v>43524</v>
      </c>
      <c r="B412" s="97" t="s">
        <v>2914</v>
      </c>
      <c r="C412" s="98">
        <v>4</v>
      </c>
      <c r="D412" s="97" t="s">
        <v>16</v>
      </c>
      <c r="E412" s="97" t="s">
        <v>2031</v>
      </c>
      <c r="F412" s="97" t="s">
        <v>299</v>
      </c>
      <c r="G412" s="97" t="s">
        <v>300</v>
      </c>
      <c r="H412" s="97" t="s">
        <v>2870</v>
      </c>
      <c r="I412" s="97" t="s">
        <v>2839</v>
      </c>
      <c r="J412" s="97" t="s">
        <v>2868</v>
      </c>
      <c r="K412" s="97" t="s">
        <v>2869</v>
      </c>
      <c r="L412" s="97" t="s">
        <v>2825</v>
      </c>
      <c r="M412" s="97" t="s">
        <v>2826</v>
      </c>
      <c r="N412" s="98">
        <v>5</v>
      </c>
      <c r="O412" s="100">
        <v>10582941.25</v>
      </c>
      <c r="P412" s="100">
        <v>10000000</v>
      </c>
      <c r="Q412" s="100">
        <v>4166666.6666666665</v>
      </c>
      <c r="R412" s="100">
        <v>4336760.7300000004</v>
      </c>
      <c r="S412" s="100">
        <v>170094.06333333335</v>
      </c>
      <c r="T412" s="100">
        <v>4.0822575199999998</v>
      </c>
      <c r="U412" s="97" t="s">
        <v>2847</v>
      </c>
    </row>
    <row r="413" spans="1:21" ht="30" hidden="1" x14ac:dyDescent="0.25">
      <c r="A413" s="96">
        <v>43524</v>
      </c>
      <c r="B413" s="97" t="s">
        <v>2914</v>
      </c>
      <c r="C413" s="98">
        <v>4</v>
      </c>
      <c r="D413" s="97" t="s">
        <v>16</v>
      </c>
      <c r="E413" s="97" t="s">
        <v>2031</v>
      </c>
      <c r="F413" s="97" t="s">
        <v>299</v>
      </c>
      <c r="G413" s="97" t="s">
        <v>300</v>
      </c>
      <c r="H413" s="97" t="s">
        <v>2870</v>
      </c>
      <c r="I413" s="97" t="s">
        <v>2839</v>
      </c>
      <c r="J413" s="97" t="s">
        <v>2868</v>
      </c>
      <c r="K413" s="97" t="s">
        <v>2869</v>
      </c>
      <c r="L413" s="97" t="s">
        <v>2827</v>
      </c>
      <c r="M413" s="97" t="s">
        <v>2828</v>
      </c>
      <c r="N413" s="98">
        <v>5</v>
      </c>
      <c r="O413" s="100">
        <v>26173584.030000001</v>
      </c>
      <c r="P413" s="100">
        <v>28000000</v>
      </c>
      <c r="Q413" s="100">
        <v>11666666.666666666</v>
      </c>
      <c r="R413" s="100">
        <v>11387457.939999999</v>
      </c>
      <c r="S413" s="100">
        <v>-279208.72666666668</v>
      </c>
      <c r="T413" s="100">
        <v>-2.3932176571428569</v>
      </c>
      <c r="U413" s="97" t="s">
        <v>2846</v>
      </c>
    </row>
    <row r="414" spans="1:21" ht="45" hidden="1" x14ac:dyDescent="0.25">
      <c r="A414" s="96">
        <v>43524</v>
      </c>
      <c r="B414" s="97" t="s">
        <v>2914</v>
      </c>
      <c r="C414" s="98">
        <v>4</v>
      </c>
      <c r="D414" s="97" t="s">
        <v>16</v>
      </c>
      <c r="E414" s="97" t="s">
        <v>2031</v>
      </c>
      <c r="F414" s="97" t="s">
        <v>299</v>
      </c>
      <c r="G414" s="97" t="s">
        <v>300</v>
      </c>
      <c r="H414" s="97" t="s">
        <v>2870</v>
      </c>
      <c r="I414" s="97" t="s">
        <v>2839</v>
      </c>
      <c r="J414" s="97" t="s">
        <v>2868</v>
      </c>
      <c r="K414" s="97" t="s">
        <v>2869</v>
      </c>
      <c r="L414" s="97" t="s">
        <v>2829</v>
      </c>
      <c r="M414" s="97" t="s">
        <v>2830</v>
      </c>
      <c r="N414" s="98">
        <v>5</v>
      </c>
      <c r="O414" s="100">
        <v>14448404.279999999</v>
      </c>
      <c r="P414" s="100">
        <v>14000000</v>
      </c>
      <c r="Q414" s="100">
        <v>5833333.333333334</v>
      </c>
      <c r="R414" s="100">
        <v>6760603.8700000001</v>
      </c>
      <c r="S414" s="100">
        <v>927270.53666666662</v>
      </c>
      <c r="T414" s="100">
        <v>15.896066342857143</v>
      </c>
      <c r="U414" s="97" t="s">
        <v>2847</v>
      </c>
    </row>
    <row r="415" spans="1:21" ht="30" hidden="1" x14ac:dyDescent="0.25">
      <c r="A415" s="96">
        <v>43524</v>
      </c>
      <c r="B415" s="97" t="s">
        <v>2914</v>
      </c>
      <c r="C415" s="98">
        <v>4</v>
      </c>
      <c r="D415" s="97" t="s">
        <v>16</v>
      </c>
      <c r="E415" s="97" t="s">
        <v>2031</v>
      </c>
      <c r="F415" s="97" t="s">
        <v>299</v>
      </c>
      <c r="G415" s="97" t="s">
        <v>300</v>
      </c>
      <c r="H415" s="97" t="s">
        <v>2870</v>
      </c>
      <c r="I415" s="97" t="s">
        <v>2839</v>
      </c>
      <c r="J415" s="97" t="s">
        <v>2868</v>
      </c>
      <c r="K415" s="97" t="s">
        <v>2869</v>
      </c>
      <c r="L415" s="97" t="s">
        <v>2831</v>
      </c>
      <c r="M415" s="97" t="s">
        <v>2832</v>
      </c>
      <c r="N415" s="98">
        <v>5</v>
      </c>
      <c r="O415" s="100">
        <v>12115307.699999999</v>
      </c>
      <c r="P415" s="100">
        <v>12000000</v>
      </c>
      <c r="Q415" s="100">
        <v>5000000</v>
      </c>
      <c r="R415" s="100">
        <v>4413073.91</v>
      </c>
      <c r="S415" s="100">
        <v>-586926.09</v>
      </c>
      <c r="T415" s="100">
        <v>-11.738521799999999</v>
      </c>
      <c r="U415" s="97" t="s">
        <v>2846</v>
      </c>
    </row>
    <row r="416" spans="1:21" ht="60" hidden="1" x14ac:dyDescent="0.25">
      <c r="A416" s="96">
        <v>43524</v>
      </c>
      <c r="B416" s="97" t="s">
        <v>2914</v>
      </c>
      <c r="C416" s="98">
        <v>4</v>
      </c>
      <c r="D416" s="97" t="s">
        <v>16</v>
      </c>
      <c r="E416" s="97" t="s">
        <v>2031</v>
      </c>
      <c r="F416" s="97" t="s">
        <v>299</v>
      </c>
      <c r="G416" s="97" t="s">
        <v>300</v>
      </c>
      <c r="H416" s="97" t="s">
        <v>2870</v>
      </c>
      <c r="I416" s="97" t="s">
        <v>2839</v>
      </c>
      <c r="J416" s="97" t="s">
        <v>2868</v>
      </c>
      <c r="K416" s="97" t="s">
        <v>2869</v>
      </c>
      <c r="L416" s="97" t="s">
        <v>2833</v>
      </c>
      <c r="M416" s="97" t="s">
        <v>2834</v>
      </c>
      <c r="N416" s="98">
        <v>5</v>
      </c>
      <c r="O416" s="100">
        <v>41533678.609999999</v>
      </c>
      <c r="P416" s="100">
        <v>46400000</v>
      </c>
      <c r="Q416" s="100">
        <v>19333333.333333332</v>
      </c>
      <c r="R416" s="100">
        <v>17381997.870000001</v>
      </c>
      <c r="S416" s="100">
        <v>-1951335.4633333334</v>
      </c>
      <c r="T416" s="100">
        <v>-10.093114465517242</v>
      </c>
      <c r="U416" s="97" t="s">
        <v>2846</v>
      </c>
    </row>
    <row r="417" spans="1:21" ht="60" hidden="1" x14ac:dyDescent="0.25">
      <c r="A417" s="96">
        <v>43524</v>
      </c>
      <c r="B417" s="97" t="s">
        <v>2914</v>
      </c>
      <c r="C417" s="98">
        <v>4</v>
      </c>
      <c r="D417" s="97" t="s">
        <v>16</v>
      </c>
      <c r="E417" s="97" t="s">
        <v>2031</v>
      </c>
      <c r="F417" s="97" t="s">
        <v>299</v>
      </c>
      <c r="G417" s="97" t="s">
        <v>300</v>
      </c>
      <c r="H417" s="97" t="s">
        <v>2870</v>
      </c>
      <c r="I417" s="97" t="s">
        <v>2839</v>
      </c>
      <c r="J417" s="97" t="s">
        <v>2868</v>
      </c>
      <c r="K417" s="97" t="s">
        <v>2869</v>
      </c>
      <c r="L417" s="97" t="s">
        <v>2835</v>
      </c>
      <c r="M417" s="97" t="s">
        <v>2836</v>
      </c>
      <c r="N417" s="98">
        <v>5</v>
      </c>
      <c r="O417" s="100">
        <v>711209.67</v>
      </c>
      <c r="P417" s="100">
        <v>1000000</v>
      </c>
      <c r="Q417" s="100">
        <v>416666.66666666669</v>
      </c>
      <c r="R417" s="100">
        <v>122788.67</v>
      </c>
      <c r="S417" s="100">
        <v>-293877.9966666667</v>
      </c>
      <c r="T417" s="100">
        <v>-70.530719199999993</v>
      </c>
      <c r="U417" s="97" t="s">
        <v>2846</v>
      </c>
    </row>
    <row r="418" spans="1:21" ht="30" hidden="1" x14ac:dyDescent="0.25">
      <c r="A418" s="96">
        <v>43524</v>
      </c>
      <c r="B418" s="97" t="s">
        <v>2914</v>
      </c>
      <c r="C418" s="98">
        <v>4</v>
      </c>
      <c r="D418" s="97" t="s">
        <v>16</v>
      </c>
      <c r="E418" s="97" t="s">
        <v>2031</v>
      </c>
      <c r="F418" s="97" t="s">
        <v>299</v>
      </c>
      <c r="G418" s="97" t="s">
        <v>300</v>
      </c>
      <c r="H418" s="97" t="s">
        <v>2870</v>
      </c>
      <c r="I418" s="97" t="s">
        <v>2839</v>
      </c>
      <c r="J418" s="97" t="s">
        <v>2868</v>
      </c>
      <c r="K418" s="97" t="s">
        <v>2869</v>
      </c>
      <c r="L418" s="97" t="s">
        <v>2837</v>
      </c>
      <c r="M418" s="97" t="s">
        <v>2838</v>
      </c>
      <c r="N418" s="98">
        <v>5</v>
      </c>
      <c r="O418" s="100">
        <v>14469045.859999999</v>
      </c>
      <c r="P418" s="100">
        <v>14000000</v>
      </c>
      <c r="Q418" s="100">
        <v>5833333.333333334</v>
      </c>
      <c r="R418" s="100">
        <v>5671124.7799999993</v>
      </c>
      <c r="S418" s="100">
        <v>-162208.55333333334</v>
      </c>
      <c r="T418" s="100">
        <v>-2.7807180571428574</v>
      </c>
      <c r="U418" s="97" t="s">
        <v>2846</v>
      </c>
    </row>
    <row r="419" spans="1:21" ht="60" hidden="1" x14ac:dyDescent="0.25">
      <c r="A419" s="96">
        <v>43524</v>
      </c>
      <c r="B419" s="97" t="s">
        <v>2914</v>
      </c>
      <c r="C419" s="98">
        <v>4</v>
      </c>
      <c r="D419" s="97" t="s">
        <v>16</v>
      </c>
      <c r="E419" s="97" t="s">
        <v>2031</v>
      </c>
      <c r="F419" s="97" t="s">
        <v>299</v>
      </c>
      <c r="G419" s="97" t="s">
        <v>300</v>
      </c>
      <c r="H419" s="97" t="s">
        <v>2871</v>
      </c>
      <c r="I419" s="97" t="s">
        <v>2872</v>
      </c>
      <c r="J419" s="97" t="s">
        <v>2870</v>
      </c>
      <c r="K419" s="97" t="s">
        <v>1944</v>
      </c>
      <c r="L419" s="97" t="s">
        <v>2873</v>
      </c>
      <c r="M419" s="97" t="s">
        <v>2874</v>
      </c>
      <c r="N419" s="98">
        <v>5</v>
      </c>
      <c r="O419" s="100">
        <v>628263.06999999995</v>
      </c>
      <c r="P419" s="100">
        <v>0</v>
      </c>
      <c r="Q419" s="100">
        <v>0</v>
      </c>
      <c r="R419" s="100">
        <v>-33447125.410000004</v>
      </c>
      <c r="S419" s="100">
        <v>-33447125.41</v>
      </c>
      <c r="T419" s="101"/>
      <c r="U419" s="97" t="s">
        <v>2847</v>
      </c>
    </row>
    <row r="420" spans="1:21" ht="60" hidden="1" x14ac:dyDescent="0.25">
      <c r="A420" s="96">
        <v>43524</v>
      </c>
      <c r="B420" s="97" t="s">
        <v>2914</v>
      </c>
      <c r="C420" s="98">
        <v>4</v>
      </c>
      <c r="D420" s="97" t="s">
        <v>16</v>
      </c>
      <c r="E420" s="97" t="s">
        <v>2031</v>
      </c>
      <c r="F420" s="97" t="s">
        <v>299</v>
      </c>
      <c r="G420" s="97" t="s">
        <v>300</v>
      </c>
      <c r="H420" s="97" t="s">
        <v>2875</v>
      </c>
      <c r="I420" s="97" t="s">
        <v>2876</v>
      </c>
      <c r="J420" s="97" t="s">
        <v>2877</v>
      </c>
      <c r="K420" s="97" t="s">
        <v>1944</v>
      </c>
      <c r="L420" s="97" t="s">
        <v>2878</v>
      </c>
      <c r="M420" s="97" t="s">
        <v>2879</v>
      </c>
      <c r="N420" s="98">
        <v>5</v>
      </c>
      <c r="O420" s="100">
        <v>68134323.629999995</v>
      </c>
      <c r="P420" s="100">
        <v>0</v>
      </c>
      <c r="Q420" s="100">
        <v>0</v>
      </c>
      <c r="R420" s="100">
        <v>73005816.780000001</v>
      </c>
      <c r="S420" s="100">
        <v>73005816.780000001</v>
      </c>
      <c r="T420" s="101"/>
      <c r="U420" s="97" t="s">
        <v>2846</v>
      </c>
    </row>
    <row r="421" spans="1:21" ht="60" hidden="1" x14ac:dyDescent="0.25">
      <c r="A421" s="96">
        <v>43524</v>
      </c>
      <c r="B421" s="97" t="s">
        <v>2914</v>
      </c>
      <c r="C421" s="98">
        <v>4</v>
      </c>
      <c r="D421" s="97" t="s">
        <v>16</v>
      </c>
      <c r="E421" s="97" t="s">
        <v>2031</v>
      </c>
      <c r="F421" s="97" t="s">
        <v>299</v>
      </c>
      <c r="G421" s="97" t="s">
        <v>300</v>
      </c>
      <c r="H421" s="97" t="s">
        <v>2875</v>
      </c>
      <c r="I421" s="97" t="s">
        <v>2876</v>
      </c>
      <c r="J421" s="97" t="s">
        <v>2877</v>
      </c>
      <c r="K421" s="97" t="s">
        <v>1944</v>
      </c>
      <c r="L421" s="97" t="s">
        <v>2880</v>
      </c>
      <c r="M421" s="97" t="s">
        <v>2881</v>
      </c>
      <c r="N421" s="98">
        <v>5</v>
      </c>
      <c r="O421" s="100">
        <v>-135291553.27000001</v>
      </c>
      <c r="P421" s="100">
        <v>0</v>
      </c>
      <c r="Q421" s="100">
        <v>0</v>
      </c>
      <c r="R421" s="100">
        <v>-151411487.17999998</v>
      </c>
      <c r="S421" s="100">
        <v>-151411487.18000001</v>
      </c>
      <c r="T421" s="101"/>
      <c r="U421" s="97" t="s">
        <v>2846</v>
      </c>
    </row>
    <row r="422" spans="1:21" ht="57" hidden="1" customHeight="1" x14ac:dyDescent="0.25">
      <c r="A422" s="96">
        <v>43524</v>
      </c>
      <c r="B422" s="97" t="s">
        <v>2914</v>
      </c>
      <c r="C422" s="98">
        <v>4</v>
      </c>
      <c r="D422" s="97" t="s">
        <v>16</v>
      </c>
      <c r="E422" s="97" t="s">
        <v>2020</v>
      </c>
      <c r="F422" s="97" t="s">
        <v>238</v>
      </c>
      <c r="G422" s="97" t="s">
        <v>239</v>
      </c>
      <c r="H422" s="97" t="s">
        <v>2868</v>
      </c>
      <c r="I422" s="97" t="s">
        <v>2811</v>
      </c>
      <c r="J422" s="97" t="s">
        <v>2868</v>
      </c>
      <c r="K422" s="97" t="s">
        <v>2869</v>
      </c>
      <c r="L422" s="97" t="s">
        <v>2790</v>
      </c>
      <c r="M422" s="97" t="s">
        <v>2791</v>
      </c>
      <c r="N422" s="98">
        <v>5</v>
      </c>
      <c r="O422" s="100">
        <v>412342954.17000002</v>
      </c>
      <c r="P422" s="100">
        <v>425000000</v>
      </c>
      <c r="Q422" s="100">
        <v>177083333.33333334</v>
      </c>
      <c r="R422" s="100">
        <v>194858362.34999996</v>
      </c>
      <c r="S422" s="100">
        <v>17775029.016666666</v>
      </c>
      <c r="T422" s="100">
        <v>10.037663444705883</v>
      </c>
      <c r="U422" s="97" t="s">
        <v>2846</v>
      </c>
    </row>
    <row r="423" spans="1:21" ht="45" hidden="1" x14ac:dyDescent="0.25">
      <c r="A423" s="96">
        <v>43524</v>
      </c>
      <c r="B423" s="97" t="s">
        <v>2914</v>
      </c>
      <c r="C423" s="98">
        <v>4</v>
      </c>
      <c r="D423" s="97" t="s">
        <v>16</v>
      </c>
      <c r="E423" s="97" t="s">
        <v>2020</v>
      </c>
      <c r="F423" s="97" t="s">
        <v>238</v>
      </c>
      <c r="G423" s="97" t="s">
        <v>239</v>
      </c>
      <c r="H423" s="97" t="s">
        <v>2868</v>
      </c>
      <c r="I423" s="97" t="s">
        <v>2811</v>
      </c>
      <c r="J423" s="97" t="s">
        <v>2868</v>
      </c>
      <c r="K423" s="97" t="s">
        <v>2869</v>
      </c>
      <c r="L423" s="97" t="s">
        <v>2792</v>
      </c>
      <c r="M423" s="97" t="s">
        <v>2793</v>
      </c>
      <c r="N423" s="98">
        <v>5</v>
      </c>
      <c r="O423" s="100">
        <v>1598146.67</v>
      </c>
      <c r="P423" s="100">
        <v>1800000</v>
      </c>
      <c r="Q423" s="100">
        <v>750000</v>
      </c>
      <c r="R423" s="100">
        <v>483639</v>
      </c>
      <c r="S423" s="100">
        <v>-266361</v>
      </c>
      <c r="T423" s="100">
        <v>-35.514800000000001</v>
      </c>
      <c r="U423" s="97" t="s">
        <v>2847</v>
      </c>
    </row>
    <row r="424" spans="1:21" ht="45" hidden="1" x14ac:dyDescent="0.25">
      <c r="A424" s="96">
        <v>43524</v>
      </c>
      <c r="B424" s="97" t="s">
        <v>2914</v>
      </c>
      <c r="C424" s="98">
        <v>4</v>
      </c>
      <c r="D424" s="97" t="s">
        <v>16</v>
      </c>
      <c r="E424" s="97" t="s">
        <v>2020</v>
      </c>
      <c r="F424" s="97" t="s">
        <v>238</v>
      </c>
      <c r="G424" s="97" t="s">
        <v>239</v>
      </c>
      <c r="H424" s="97" t="s">
        <v>2868</v>
      </c>
      <c r="I424" s="97" t="s">
        <v>2811</v>
      </c>
      <c r="J424" s="97" t="s">
        <v>2868</v>
      </c>
      <c r="K424" s="97" t="s">
        <v>2869</v>
      </c>
      <c r="L424" s="97" t="s">
        <v>2794</v>
      </c>
      <c r="M424" s="97" t="s">
        <v>2795</v>
      </c>
      <c r="N424" s="98">
        <v>5</v>
      </c>
      <c r="O424" s="100">
        <v>8817547.6699999999</v>
      </c>
      <c r="P424" s="100">
        <v>9000000</v>
      </c>
      <c r="Q424" s="100">
        <v>3750000</v>
      </c>
      <c r="R424" s="100">
        <v>4269492.5</v>
      </c>
      <c r="S424" s="100">
        <v>519492.5</v>
      </c>
      <c r="T424" s="100">
        <v>13.853133333333334</v>
      </c>
      <c r="U424" s="97" t="s">
        <v>2846</v>
      </c>
    </row>
    <row r="425" spans="1:21" ht="90" hidden="1" x14ac:dyDescent="0.25">
      <c r="A425" s="96">
        <v>43524</v>
      </c>
      <c r="B425" s="97" t="s">
        <v>2914</v>
      </c>
      <c r="C425" s="98">
        <v>4</v>
      </c>
      <c r="D425" s="97" t="s">
        <v>16</v>
      </c>
      <c r="E425" s="97" t="s">
        <v>2020</v>
      </c>
      <c r="F425" s="97" t="s">
        <v>238</v>
      </c>
      <c r="G425" s="97" t="s">
        <v>239</v>
      </c>
      <c r="H425" s="97" t="s">
        <v>2868</v>
      </c>
      <c r="I425" s="97" t="s">
        <v>2811</v>
      </c>
      <c r="J425" s="97" t="s">
        <v>2868</v>
      </c>
      <c r="K425" s="97" t="s">
        <v>2869</v>
      </c>
      <c r="L425" s="97" t="s">
        <v>2797</v>
      </c>
      <c r="M425" s="97" t="s">
        <v>2798</v>
      </c>
      <c r="N425" s="98">
        <v>5</v>
      </c>
      <c r="O425" s="100">
        <v>197479645.22</v>
      </c>
      <c r="P425" s="100">
        <v>230000000</v>
      </c>
      <c r="Q425" s="100">
        <v>95833333.333333328</v>
      </c>
      <c r="R425" s="100">
        <v>88898785.030000001</v>
      </c>
      <c r="S425" s="100">
        <v>-6934548.3033333328</v>
      </c>
      <c r="T425" s="100">
        <v>-7.2360504034782611</v>
      </c>
      <c r="U425" s="97" t="s">
        <v>2847</v>
      </c>
    </row>
    <row r="426" spans="1:21" ht="45" hidden="1" x14ac:dyDescent="0.25">
      <c r="A426" s="96">
        <v>43524</v>
      </c>
      <c r="B426" s="97" t="s">
        <v>2914</v>
      </c>
      <c r="C426" s="98">
        <v>4</v>
      </c>
      <c r="D426" s="97" t="s">
        <v>16</v>
      </c>
      <c r="E426" s="97" t="s">
        <v>2020</v>
      </c>
      <c r="F426" s="97" t="s">
        <v>238</v>
      </c>
      <c r="G426" s="97" t="s">
        <v>239</v>
      </c>
      <c r="H426" s="97" t="s">
        <v>2868</v>
      </c>
      <c r="I426" s="97" t="s">
        <v>2811</v>
      </c>
      <c r="J426" s="97" t="s">
        <v>2868</v>
      </c>
      <c r="K426" s="97" t="s">
        <v>2869</v>
      </c>
      <c r="L426" s="97" t="s">
        <v>2799</v>
      </c>
      <c r="M426" s="97" t="s">
        <v>2800</v>
      </c>
      <c r="N426" s="98">
        <v>5</v>
      </c>
      <c r="O426" s="100">
        <v>154060351.44</v>
      </c>
      <c r="P426" s="100">
        <v>154000000</v>
      </c>
      <c r="Q426" s="100">
        <v>64166666.666666664</v>
      </c>
      <c r="R426" s="100">
        <v>49348718.190000005</v>
      </c>
      <c r="S426" s="100">
        <v>-14817948.476666667</v>
      </c>
      <c r="T426" s="100">
        <v>-23.092906716883114</v>
      </c>
      <c r="U426" s="97" t="s">
        <v>2847</v>
      </c>
    </row>
    <row r="427" spans="1:21" ht="45" hidden="1" x14ac:dyDescent="0.25">
      <c r="A427" s="96">
        <v>43524</v>
      </c>
      <c r="B427" s="97" t="s">
        <v>2914</v>
      </c>
      <c r="C427" s="98">
        <v>4</v>
      </c>
      <c r="D427" s="97" t="s">
        <v>16</v>
      </c>
      <c r="E427" s="97" t="s">
        <v>2020</v>
      </c>
      <c r="F427" s="97" t="s">
        <v>238</v>
      </c>
      <c r="G427" s="97" t="s">
        <v>239</v>
      </c>
      <c r="H427" s="97" t="s">
        <v>2868</v>
      </c>
      <c r="I427" s="97" t="s">
        <v>2811</v>
      </c>
      <c r="J427" s="97" t="s">
        <v>2868</v>
      </c>
      <c r="K427" s="97" t="s">
        <v>2869</v>
      </c>
      <c r="L427" s="97" t="s">
        <v>2801</v>
      </c>
      <c r="M427" s="97" t="s">
        <v>2802</v>
      </c>
      <c r="N427" s="98">
        <v>5</v>
      </c>
      <c r="O427" s="100">
        <v>10485338.439999999</v>
      </c>
      <c r="P427" s="100">
        <v>10000000</v>
      </c>
      <c r="Q427" s="100">
        <v>4166666.6666666665</v>
      </c>
      <c r="R427" s="100">
        <v>3520956.6</v>
      </c>
      <c r="S427" s="100">
        <v>-645710.06666666665</v>
      </c>
      <c r="T427" s="100">
        <v>-15.497041599999999</v>
      </c>
      <c r="U427" s="97" t="s">
        <v>2847</v>
      </c>
    </row>
    <row r="428" spans="1:21" ht="60" hidden="1" x14ac:dyDescent="0.25">
      <c r="A428" s="96">
        <v>43524</v>
      </c>
      <c r="B428" s="97" t="s">
        <v>2914</v>
      </c>
      <c r="C428" s="98">
        <v>4</v>
      </c>
      <c r="D428" s="97" t="s">
        <v>16</v>
      </c>
      <c r="E428" s="97" t="s">
        <v>2020</v>
      </c>
      <c r="F428" s="97" t="s">
        <v>238</v>
      </c>
      <c r="G428" s="97" t="s">
        <v>239</v>
      </c>
      <c r="H428" s="97" t="s">
        <v>2868</v>
      </c>
      <c r="I428" s="97" t="s">
        <v>2811</v>
      </c>
      <c r="J428" s="97" t="s">
        <v>2868</v>
      </c>
      <c r="K428" s="97" t="s">
        <v>2869</v>
      </c>
      <c r="L428" s="97" t="s">
        <v>2803</v>
      </c>
      <c r="M428" s="97" t="s">
        <v>2804</v>
      </c>
      <c r="N428" s="98">
        <v>5</v>
      </c>
      <c r="O428" s="100">
        <v>137562961.06</v>
      </c>
      <c r="P428" s="100">
        <v>145000000</v>
      </c>
      <c r="Q428" s="100">
        <v>60416666.666666672</v>
      </c>
      <c r="R428" s="100">
        <v>58811860.850000001</v>
      </c>
      <c r="S428" s="100">
        <v>-1604805.8166666667</v>
      </c>
      <c r="T428" s="100">
        <v>-2.6562303172413793</v>
      </c>
      <c r="U428" s="97" t="s">
        <v>2847</v>
      </c>
    </row>
    <row r="429" spans="1:21" ht="60" hidden="1" x14ac:dyDescent="0.25">
      <c r="A429" s="96">
        <v>43524</v>
      </c>
      <c r="B429" s="97" t="s">
        <v>2914</v>
      </c>
      <c r="C429" s="98">
        <v>4</v>
      </c>
      <c r="D429" s="97" t="s">
        <v>16</v>
      </c>
      <c r="E429" s="97" t="s">
        <v>2020</v>
      </c>
      <c r="F429" s="97" t="s">
        <v>238</v>
      </c>
      <c r="G429" s="97" t="s">
        <v>239</v>
      </c>
      <c r="H429" s="97" t="s">
        <v>2868</v>
      </c>
      <c r="I429" s="97" t="s">
        <v>2811</v>
      </c>
      <c r="J429" s="97" t="s">
        <v>2868</v>
      </c>
      <c r="K429" s="97" t="s">
        <v>2869</v>
      </c>
      <c r="L429" s="97" t="s">
        <v>2805</v>
      </c>
      <c r="M429" s="97" t="s">
        <v>2806</v>
      </c>
      <c r="N429" s="98">
        <v>5</v>
      </c>
      <c r="O429" s="100">
        <v>357013005.82999998</v>
      </c>
      <c r="P429" s="100">
        <v>363000000</v>
      </c>
      <c r="Q429" s="100">
        <v>151250000</v>
      </c>
      <c r="R429" s="100">
        <v>152189429.93000001</v>
      </c>
      <c r="S429" s="100">
        <v>939429.93</v>
      </c>
      <c r="T429" s="100">
        <v>0.62111069752066128</v>
      </c>
      <c r="U429" s="97" t="s">
        <v>2846</v>
      </c>
    </row>
    <row r="430" spans="1:21" ht="45" hidden="1" x14ac:dyDescent="0.25">
      <c r="A430" s="96">
        <v>43524</v>
      </c>
      <c r="B430" s="97" t="s">
        <v>2914</v>
      </c>
      <c r="C430" s="98">
        <v>4</v>
      </c>
      <c r="D430" s="97" t="s">
        <v>16</v>
      </c>
      <c r="E430" s="97" t="s">
        <v>2020</v>
      </c>
      <c r="F430" s="97" t="s">
        <v>238</v>
      </c>
      <c r="G430" s="97" t="s">
        <v>239</v>
      </c>
      <c r="H430" s="97" t="s">
        <v>2868</v>
      </c>
      <c r="I430" s="97" t="s">
        <v>2811</v>
      </c>
      <c r="J430" s="97" t="s">
        <v>2868</v>
      </c>
      <c r="K430" s="97" t="s">
        <v>2869</v>
      </c>
      <c r="L430" s="97" t="s">
        <v>2807</v>
      </c>
      <c r="M430" s="97" t="s">
        <v>2808</v>
      </c>
      <c r="N430" s="98">
        <v>5</v>
      </c>
      <c r="O430" s="100">
        <v>100457330.56</v>
      </c>
      <c r="P430" s="100">
        <v>180000000</v>
      </c>
      <c r="Q430" s="100">
        <v>75000000</v>
      </c>
      <c r="R430" s="100">
        <v>83562414.049999997</v>
      </c>
      <c r="S430" s="100">
        <v>8562414.0500000007</v>
      </c>
      <c r="T430" s="100">
        <v>11.416552066666666</v>
      </c>
      <c r="U430" s="97" t="s">
        <v>2846</v>
      </c>
    </row>
    <row r="431" spans="1:21" ht="45" hidden="1" x14ac:dyDescent="0.25">
      <c r="A431" s="96">
        <v>43524</v>
      </c>
      <c r="B431" s="97" t="s">
        <v>2914</v>
      </c>
      <c r="C431" s="98">
        <v>4</v>
      </c>
      <c r="D431" s="97" t="s">
        <v>16</v>
      </c>
      <c r="E431" s="97" t="s">
        <v>2020</v>
      </c>
      <c r="F431" s="97" t="s">
        <v>238</v>
      </c>
      <c r="G431" s="97" t="s">
        <v>239</v>
      </c>
      <c r="H431" s="97" t="s">
        <v>2868</v>
      </c>
      <c r="I431" s="97" t="s">
        <v>2811</v>
      </c>
      <c r="J431" s="97" t="s">
        <v>2868</v>
      </c>
      <c r="K431" s="97" t="s">
        <v>2869</v>
      </c>
      <c r="L431" s="97" t="s">
        <v>2809</v>
      </c>
      <c r="M431" s="97" t="s">
        <v>2810</v>
      </c>
      <c r="N431" s="98">
        <v>5</v>
      </c>
      <c r="O431" s="100">
        <v>48464747.880000003</v>
      </c>
      <c r="P431" s="100">
        <v>20116523.140000001</v>
      </c>
      <c r="Q431" s="100">
        <v>8381884.6416666666</v>
      </c>
      <c r="R431" s="100">
        <v>16366523.140000001</v>
      </c>
      <c r="S431" s="100">
        <v>7984638.498333334</v>
      </c>
      <c r="T431" s="100">
        <v>95.260658428074663</v>
      </c>
      <c r="U431" s="97" t="s">
        <v>2846</v>
      </c>
    </row>
    <row r="432" spans="1:21" ht="45" hidden="1" x14ac:dyDescent="0.25">
      <c r="A432" s="96">
        <v>43524</v>
      </c>
      <c r="B432" s="97" t="s">
        <v>2914</v>
      </c>
      <c r="C432" s="98">
        <v>4</v>
      </c>
      <c r="D432" s="97" t="s">
        <v>16</v>
      </c>
      <c r="E432" s="97" t="s">
        <v>2020</v>
      </c>
      <c r="F432" s="97" t="s">
        <v>238</v>
      </c>
      <c r="G432" s="97" t="s">
        <v>239</v>
      </c>
      <c r="H432" s="97" t="s">
        <v>2868</v>
      </c>
      <c r="I432" s="97" t="s">
        <v>2811</v>
      </c>
      <c r="J432" s="97" t="s">
        <v>2868</v>
      </c>
      <c r="K432" s="97" t="s">
        <v>2869</v>
      </c>
      <c r="L432" s="97" t="s">
        <v>2897</v>
      </c>
      <c r="M432" s="97" t="s">
        <v>2796</v>
      </c>
      <c r="N432" s="98">
        <v>5</v>
      </c>
      <c r="O432" s="100">
        <v>20907504.390000001</v>
      </c>
      <c r="P432" s="100">
        <v>34000000</v>
      </c>
      <c r="Q432" s="100">
        <v>14166666.666666668</v>
      </c>
      <c r="R432" s="100">
        <v>10710992.459999999</v>
      </c>
      <c r="S432" s="100">
        <v>-3455674.206666667</v>
      </c>
      <c r="T432" s="100">
        <v>-24.392994399999999</v>
      </c>
      <c r="U432" s="97" t="s">
        <v>2847</v>
      </c>
    </row>
    <row r="433" spans="1:21" ht="45" hidden="1" x14ac:dyDescent="0.25">
      <c r="A433" s="96">
        <v>43524</v>
      </c>
      <c r="B433" s="97" t="s">
        <v>2914</v>
      </c>
      <c r="C433" s="98">
        <v>4</v>
      </c>
      <c r="D433" s="97" t="s">
        <v>16</v>
      </c>
      <c r="E433" s="97" t="s">
        <v>2020</v>
      </c>
      <c r="F433" s="97" t="s">
        <v>238</v>
      </c>
      <c r="G433" s="97" t="s">
        <v>239</v>
      </c>
      <c r="H433" s="97" t="s">
        <v>2870</v>
      </c>
      <c r="I433" s="97" t="s">
        <v>2839</v>
      </c>
      <c r="J433" s="97" t="s">
        <v>2868</v>
      </c>
      <c r="K433" s="97" t="s">
        <v>2869</v>
      </c>
      <c r="L433" s="97" t="s">
        <v>2812</v>
      </c>
      <c r="M433" s="97" t="s">
        <v>2813</v>
      </c>
      <c r="N433" s="98">
        <v>5</v>
      </c>
      <c r="O433" s="100">
        <v>240708697.21000001</v>
      </c>
      <c r="P433" s="100">
        <v>280000000</v>
      </c>
      <c r="Q433" s="100">
        <v>116666666.66666666</v>
      </c>
      <c r="R433" s="100">
        <v>99266592.890000001</v>
      </c>
      <c r="S433" s="100">
        <v>-17400073.776666667</v>
      </c>
      <c r="T433" s="100">
        <v>-14.914348951428572</v>
      </c>
      <c r="U433" s="97" t="s">
        <v>2846</v>
      </c>
    </row>
    <row r="434" spans="1:21" ht="75" hidden="1" x14ac:dyDescent="0.25">
      <c r="A434" s="96">
        <v>43524</v>
      </c>
      <c r="B434" s="97" t="s">
        <v>2914</v>
      </c>
      <c r="C434" s="98">
        <v>4</v>
      </c>
      <c r="D434" s="97" t="s">
        <v>16</v>
      </c>
      <c r="E434" s="97" t="s">
        <v>2020</v>
      </c>
      <c r="F434" s="97" t="s">
        <v>238</v>
      </c>
      <c r="G434" s="97" t="s">
        <v>239</v>
      </c>
      <c r="H434" s="97" t="s">
        <v>2870</v>
      </c>
      <c r="I434" s="97" t="s">
        <v>2839</v>
      </c>
      <c r="J434" s="97" t="s">
        <v>2868</v>
      </c>
      <c r="K434" s="97" t="s">
        <v>2869</v>
      </c>
      <c r="L434" s="97" t="s">
        <v>2814</v>
      </c>
      <c r="M434" s="97" t="s">
        <v>2815</v>
      </c>
      <c r="N434" s="98">
        <v>5</v>
      </c>
      <c r="O434" s="100">
        <v>99170660.989999995</v>
      </c>
      <c r="P434" s="100">
        <v>162000000</v>
      </c>
      <c r="Q434" s="100">
        <v>67500000</v>
      </c>
      <c r="R434" s="100">
        <v>90121048.600000009</v>
      </c>
      <c r="S434" s="100">
        <v>22621048.600000001</v>
      </c>
      <c r="T434" s="100">
        <v>33.512664592592593</v>
      </c>
      <c r="U434" s="97" t="s">
        <v>2847</v>
      </c>
    </row>
    <row r="435" spans="1:21" ht="45" hidden="1" x14ac:dyDescent="0.25">
      <c r="A435" s="96">
        <v>43524</v>
      </c>
      <c r="B435" s="97" t="s">
        <v>2914</v>
      </c>
      <c r="C435" s="98">
        <v>4</v>
      </c>
      <c r="D435" s="97" t="s">
        <v>16</v>
      </c>
      <c r="E435" s="97" t="s">
        <v>2020</v>
      </c>
      <c r="F435" s="97" t="s">
        <v>238</v>
      </c>
      <c r="G435" s="97" t="s">
        <v>239</v>
      </c>
      <c r="H435" s="97" t="s">
        <v>2870</v>
      </c>
      <c r="I435" s="97" t="s">
        <v>2839</v>
      </c>
      <c r="J435" s="97" t="s">
        <v>2868</v>
      </c>
      <c r="K435" s="97" t="s">
        <v>2869</v>
      </c>
      <c r="L435" s="97" t="s">
        <v>2816</v>
      </c>
      <c r="M435" s="97" t="s">
        <v>2817</v>
      </c>
      <c r="N435" s="98">
        <v>5</v>
      </c>
      <c r="O435" s="100">
        <v>1452994.68</v>
      </c>
      <c r="P435" s="100">
        <v>1500000</v>
      </c>
      <c r="Q435" s="100">
        <v>625000</v>
      </c>
      <c r="R435" s="100">
        <v>106654.59</v>
      </c>
      <c r="S435" s="100">
        <v>-518345.41</v>
      </c>
      <c r="T435" s="100">
        <v>-82.935265599999994</v>
      </c>
      <c r="U435" s="97" t="s">
        <v>2846</v>
      </c>
    </row>
    <row r="436" spans="1:21" ht="75" hidden="1" x14ac:dyDescent="0.25">
      <c r="A436" s="96">
        <v>43524</v>
      </c>
      <c r="B436" s="97" t="s">
        <v>2914</v>
      </c>
      <c r="C436" s="98">
        <v>4</v>
      </c>
      <c r="D436" s="97" t="s">
        <v>16</v>
      </c>
      <c r="E436" s="97" t="s">
        <v>2020</v>
      </c>
      <c r="F436" s="97" t="s">
        <v>238</v>
      </c>
      <c r="G436" s="97" t="s">
        <v>239</v>
      </c>
      <c r="H436" s="97" t="s">
        <v>2870</v>
      </c>
      <c r="I436" s="97" t="s">
        <v>2839</v>
      </c>
      <c r="J436" s="97" t="s">
        <v>2868</v>
      </c>
      <c r="K436" s="97" t="s">
        <v>2869</v>
      </c>
      <c r="L436" s="97" t="s">
        <v>2818</v>
      </c>
      <c r="M436" s="97" t="s">
        <v>2819</v>
      </c>
      <c r="N436" s="98">
        <v>5</v>
      </c>
      <c r="O436" s="100">
        <v>30217359.190000001</v>
      </c>
      <c r="P436" s="100">
        <v>54000000</v>
      </c>
      <c r="Q436" s="100">
        <v>22500000</v>
      </c>
      <c r="R436" s="100">
        <v>27350120.199999999</v>
      </c>
      <c r="S436" s="100">
        <v>4850120.2</v>
      </c>
      <c r="T436" s="100">
        <v>21.556089777777778</v>
      </c>
      <c r="U436" s="97" t="s">
        <v>2847</v>
      </c>
    </row>
    <row r="437" spans="1:21" ht="60" hidden="1" x14ac:dyDescent="0.25">
      <c r="A437" s="96">
        <v>43524</v>
      </c>
      <c r="B437" s="97" t="s">
        <v>2914</v>
      </c>
      <c r="C437" s="98">
        <v>4</v>
      </c>
      <c r="D437" s="97" t="s">
        <v>16</v>
      </c>
      <c r="E437" s="97" t="s">
        <v>2020</v>
      </c>
      <c r="F437" s="97" t="s">
        <v>238</v>
      </c>
      <c r="G437" s="97" t="s">
        <v>239</v>
      </c>
      <c r="H437" s="97" t="s">
        <v>2870</v>
      </c>
      <c r="I437" s="97" t="s">
        <v>2839</v>
      </c>
      <c r="J437" s="97" t="s">
        <v>2868</v>
      </c>
      <c r="K437" s="97" t="s">
        <v>2869</v>
      </c>
      <c r="L437" s="97" t="s">
        <v>2820</v>
      </c>
      <c r="M437" s="97" t="s">
        <v>2821</v>
      </c>
      <c r="N437" s="98">
        <v>5</v>
      </c>
      <c r="O437" s="100">
        <v>357003352.5</v>
      </c>
      <c r="P437" s="100">
        <v>363000000</v>
      </c>
      <c r="Q437" s="100">
        <v>151250000</v>
      </c>
      <c r="R437" s="100">
        <v>152214318.93000001</v>
      </c>
      <c r="S437" s="100">
        <v>964318.93</v>
      </c>
      <c r="T437" s="100">
        <v>0.63756623471074381</v>
      </c>
      <c r="U437" s="97" t="s">
        <v>2847</v>
      </c>
    </row>
    <row r="438" spans="1:21" ht="45" hidden="1" x14ac:dyDescent="0.25">
      <c r="A438" s="96">
        <v>43524</v>
      </c>
      <c r="B438" s="97" t="s">
        <v>2914</v>
      </c>
      <c r="C438" s="98">
        <v>4</v>
      </c>
      <c r="D438" s="97" t="s">
        <v>16</v>
      </c>
      <c r="E438" s="97" t="s">
        <v>2020</v>
      </c>
      <c r="F438" s="97" t="s">
        <v>238</v>
      </c>
      <c r="G438" s="97" t="s">
        <v>239</v>
      </c>
      <c r="H438" s="97" t="s">
        <v>2870</v>
      </c>
      <c r="I438" s="97" t="s">
        <v>2839</v>
      </c>
      <c r="J438" s="97" t="s">
        <v>2868</v>
      </c>
      <c r="K438" s="97" t="s">
        <v>2869</v>
      </c>
      <c r="L438" s="97" t="s">
        <v>2822</v>
      </c>
      <c r="M438" s="97" t="s">
        <v>2848</v>
      </c>
      <c r="N438" s="98">
        <v>5</v>
      </c>
      <c r="O438" s="100">
        <v>83628199.599999994</v>
      </c>
      <c r="P438" s="100">
        <v>90000000</v>
      </c>
      <c r="Q438" s="100">
        <v>37500000</v>
      </c>
      <c r="R438" s="100">
        <v>35053932.989999995</v>
      </c>
      <c r="S438" s="100">
        <v>-2446067.0099999998</v>
      </c>
      <c r="T438" s="100">
        <v>-6.5228453599999998</v>
      </c>
      <c r="U438" s="97" t="s">
        <v>2846</v>
      </c>
    </row>
    <row r="439" spans="1:21" ht="45" hidden="1" x14ac:dyDescent="0.25">
      <c r="A439" s="96">
        <v>43524</v>
      </c>
      <c r="B439" s="97" t="s">
        <v>2914</v>
      </c>
      <c r="C439" s="98">
        <v>4</v>
      </c>
      <c r="D439" s="97" t="s">
        <v>16</v>
      </c>
      <c r="E439" s="97" t="s">
        <v>2020</v>
      </c>
      <c r="F439" s="97" t="s">
        <v>238</v>
      </c>
      <c r="G439" s="97" t="s">
        <v>239</v>
      </c>
      <c r="H439" s="97" t="s">
        <v>2870</v>
      </c>
      <c r="I439" s="97" t="s">
        <v>2839</v>
      </c>
      <c r="J439" s="97" t="s">
        <v>2868</v>
      </c>
      <c r="K439" s="97" t="s">
        <v>2869</v>
      </c>
      <c r="L439" s="97" t="s">
        <v>2823</v>
      </c>
      <c r="M439" s="97" t="s">
        <v>2824</v>
      </c>
      <c r="N439" s="98">
        <v>5</v>
      </c>
      <c r="O439" s="100">
        <v>166605860.36000001</v>
      </c>
      <c r="P439" s="100">
        <v>190000000</v>
      </c>
      <c r="Q439" s="100">
        <v>79166666.666666657</v>
      </c>
      <c r="R439" s="100">
        <v>77744194.030000001</v>
      </c>
      <c r="S439" s="100">
        <v>-1422472.6366666667</v>
      </c>
      <c r="T439" s="100">
        <v>-1.7968075410526316</v>
      </c>
      <c r="U439" s="97" t="s">
        <v>2846</v>
      </c>
    </row>
    <row r="440" spans="1:21" ht="45" hidden="1" x14ac:dyDescent="0.25">
      <c r="A440" s="96">
        <v>43524</v>
      </c>
      <c r="B440" s="97" t="s">
        <v>2914</v>
      </c>
      <c r="C440" s="98">
        <v>4</v>
      </c>
      <c r="D440" s="97" t="s">
        <v>16</v>
      </c>
      <c r="E440" s="97" t="s">
        <v>2020</v>
      </c>
      <c r="F440" s="97" t="s">
        <v>238</v>
      </c>
      <c r="G440" s="97" t="s">
        <v>239</v>
      </c>
      <c r="H440" s="97" t="s">
        <v>2870</v>
      </c>
      <c r="I440" s="97" t="s">
        <v>2839</v>
      </c>
      <c r="J440" s="97" t="s">
        <v>2868</v>
      </c>
      <c r="K440" s="97" t="s">
        <v>2869</v>
      </c>
      <c r="L440" s="97" t="s">
        <v>2825</v>
      </c>
      <c r="M440" s="97" t="s">
        <v>2826</v>
      </c>
      <c r="N440" s="98">
        <v>5</v>
      </c>
      <c r="O440" s="100">
        <v>24744216.02</v>
      </c>
      <c r="P440" s="100">
        <v>25000000</v>
      </c>
      <c r="Q440" s="100">
        <v>10416666.666666666</v>
      </c>
      <c r="R440" s="100">
        <v>11060849.900000002</v>
      </c>
      <c r="S440" s="100">
        <v>644183.23333333328</v>
      </c>
      <c r="T440" s="100">
        <v>6.1841590399999999</v>
      </c>
      <c r="U440" s="97" t="s">
        <v>2847</v>
      </c>
    </row>
    <row r="441" spans="1:21" ht="45" hidden="1" x14ac:dyDescent="0.25">
      <c r="A441" s="96">
        <v>43524</v>
      </c>
      <c r="B441" s="97" t="s">
        <v>2914</v>
      </c>
      <c r="C441" s="98">
        <v>4</v>
      </c>
      <c r="D441" s="97" t="s">
        <v>16</v>
      </c>
      <c r="E441" s="97" t="s">
        <v>2020</v>
      </c>
      <c r="F441" s="97" t="s">
        <v>238</v>
      </c>
      <c r="G441" s="97" t="s">
        <v>239</v>
      </c>
      <c r="H441" s="97" t="s">
        <v>2870</v>
      </c>
      <c r="I441" s="97" t="s">
        <v>2839</v>
      </c>
      <c r="J441" s="97" t="s">
        <v>2868</v>
      </c>
      <c r="K441" s="97" t="s">
        <v>2869</v>
      </c>
      <c r="L441" s="97" t="s">
        <v>2827</v>
      </c>
      <c r="M441" s="97" t="s">
        <v>2828</v>
      </c>
      <c r="N441" s="98">
        <v>5</v>
      </c>
      <c r="O441" s="100">
        <v>61261788.289999999</v>
      </c>
      <c r="P441" s="100">
        <v>95000000</v>
      </c>
      <c r="Q441" s="100">
        <v>39583333.333333328</v>
      </c>
      <c r="R441" s="100">
        <v>47069203.00999999</v>
      </c>
      <c r="S441" s="100">
        <v>7485869.6766666668</v>
      </c>
      <c r="T441" s="100">
        <v>18.911670762105263</v>
      </c>
      <c r="U441" s="97" t="s">
        <v>2847</v>
      </c>
    </row>
    <row r="442" spans="1:21" ht="45" hidden="1" x14ac:dyDescent="0.25">
      <c r="A442" s="96">
        <v>43524</v>
      </c>
      <c r="B442" s="97" t="s">
        <v>2914</v>
      </c>
      <c r="C442" s="98">
        <v>4</v>
      </c>
      <c r="D442" s="97" t="s">
        <v>16</v>
      </c>
      <c r="E442" s="97" t="s">
        <v>2020</v>
      </c>
      <c r="F442" s="97" t="s">
        <v>238</v>
      </c>
      <c r="G442" s="97" t="s">
        <v>239</v>
      </c>
      <c r="H442" s="97" t="s">
        <v>2870</v>
      </c>
      <c r="I442" s="97" t="s">
        <v>2839</v>
      </c>
      <c r="J442" s="97" t="s">
        <v>2868</v>
      </c>
      <c r="K442" s="97" t="s">
        <v>2869</v>
      </c>
      <c r="L442" s="97" t="s">
        <v>2829</v>
      </c>
      <c r="M442" s="97" t="s">
        <v>2830</v>
      </c>
      <c r="N442" s="98">
        <v>5</v>
      </c>
      <c r="O442" s="100">
        <v>30563707.899999999</v>
      </c>
      <c r="P442" s="100">
        <v>34000000</v>
      </c>
      <c r="Q442" s="100">
        <v>14166666.666666668</v>
      </c>
      <c r="R442" s="100">
        <v>10617205.939999999</v>
      </c>
      <c r="S442" s="100">
        <v>-3549460.7266666666</v>
      </c>
      <c r="T442" s="100">
        <v>-25.055016894117646</v>
      </c>
      <c r="U442" s="97" t="s">
        <v>2846</v>
      </c>
    </row>
    <row r="443" spans="1:21" ht="45" hidden="1" x14ac:dyDescent="0.25">
      <c r="A443" s="96">
        <v>43524</v>
      </c>
      <c r="B443" s="97" t="s">
        <v>2914</v>
      </c>
      <c r="C443" s="98">
        <v>4</v>
      </c>
      <c r="D443" s="97" t="s">
        <v>16</v>
      </c>
      <c r="E443" s="97" t="s">
        <v>2020</v>
      </c>
      <c r="F443" s="97" t="s">
        <v>238</v>
      </c>
      <c r="G443" s="97" t="s">
        <v>239</v>
      </c>
      <c r="H443" s="97" t="s">
        <v>2870</v>
      </c>
      <c r="I443" s="97" t="s">
        <v>2839</v>
      </c>
      <c r="J443" s="97" t="s">
        <v>2868</v>
      </c>
      <c r="K443" s="97" t="s">
        <v>2869</v>
      </c>
      <c r="L443" s="97" t="s">
        <v>2831</v>
      </c>
      <c r="M443" s="97" t="s">
        <v>2832</v>
      </c>
      <c r="N443" s="98">
        <v>5</v>
      </c>
      <c r="O443" s="100">
        <v>39773697.979999997</v>
      </c>
      <c r="P443" s="100">
        <v>40000000</v>
      </c>
      <c r="Q443" s="100">
        <v>16666666.666666666</v>
      </c>
      <c r="R443" s="100">
        <v>15059837.379999999</v>
      </c>
      <c r="S443" s="100">
        <v>-1606829.2866666666</v>
      </c>
      <c r="T443" s="100">
        <v>-9.6409757200000001</v>
      </c>
      <c r="U443" s="97" t="s">
        <v>2846</v>
      </c>
    </row>
    <row r="444" spans="1:21" ht="60" hidden="1" x14ac:dyDescent="0.25">
      <c r="A444" s="96">
        <v>43524</v>
      </c>
      <c r="B444" s="97" t="s">
        <v>2914</v>
      </c>
      <c r="C444" s="98">
        <v>4</v>
      </c>
      <c r="D444" s="97" t="s">
        <v>16</v>
      </c>
      <c r="E444" s="97" t="s">
        <v>2020</v>
      </c>
      <c r="F444" s="97" t="s">
        <v>238</v>
      </c>
      <c r="G444" s="97" t="s">
        <v>239</v>
      </c>
      <c r="H444" s="97" t="s">
        <v>2870</v>
      </c>
      <c r="I444" s="97" t="s">
        <v>2839</v>
      </c>
      <c r="J444" s="97" t="s">
        <v>2868</v>
      </c>
      <c r="K444" s="97" t="s">
        <v>2869</v>
      </c>
      <c r="L444" s="97" t="s">
        <v>2833</v>
      </c>
      <c r="M444" s="97" t="s">
        <v>2834</v>
      </c>
      <c r="N444" s="98">
        <v>5</v>
      </c>
      <c r="O444" s="100">
        <v>100699567.8</v>
      </c>
      <c r="P444" s="100">
        <v>100000000</v>
      </c>
      <c r="Q444" s="100">
        <v>41666666.666666664</v>
      </c>
      <c r="R444" s="100">
        <v>42974470.25</v>
      </c>
      <c r="S444" s="100">
        <v>1307803.5833333335</v>
      </c>
      <c r="T444" s="100">
        <v>3.1387285999999999</v>
      </c>
      <c r="U444" s="97" t="s">
        <v>2847</v>
      </c>
    </row>
    <row r="445" spans="1:21" ht="60" hidden="1" x14ac:dyDescent="0.25">
      <c r="A445" s="96">
        <v>43524</v>
      </c>
      <c r="B445" s="97" t="s">
        <v>2914</v>
      </c>
      <c r="C445" s="98">
        <v>4</v>
      </c>
      <c r="D445" s="97" t="s">
        <v>16</v>
      </c>
      <c r="E445" s="97" t="s">
        <v>2020</v>
      </c>
      <c r="F445" s="97" t="s">
        <v>238</v>
      </c>
      <c r="G445" s="97" t="s">
        <v>239</v>
      </c>
      <c r="H445" s="97" t="s">
        <v>2870</v>
      </c>
      <c r="I445" s="97" t="s">
        <v>2839</v>
      </c>
      <c r="J445" s="97" t="s">
        <v>2868</v>
      </c>
      <c r="K445" s="97" t="s">
        <v>2869</v>
      </c>
      <c r="L445" s="97" t="s">
        <v>2835</v>
      </c>
      <c r="M445" s="97" t="s">
        <v>2836</v>
      </c>
      <c r="N445" s="98">
        <v>5</v>
      </c>
      <c r="O445" s="100">
        <v>4111303.56</v>
      </c>
      <c r="P445" s="100">
        <v>5000000</v>
      </c>
      <c r="Q445" s="100">
        <v>2083333.3333333333</v>
      </c>
      <c r="R445" s="100">
        <v>1121338.18</v>
      </c>
      <c r="S445" s="100">
        <v>-961995.15333333332</v>
      </c>
      <c r="T445" s="100">
        <v>-46.175767360000002</v>
      </c>
      <c r="U445" s="97" t="s">
        <v>2846</v>
      </c>
    </row>
    <row r="446" spans="1:21" ht="45" hidden="1" x14ac:dyDescent="0.25">
      <c r="A446" s="96">
        <v>43524</v>
      </c>
      <c r="B446" s="97" t="s">
        <v>2914</v>
      </c>
      <c r="C446" s="98">
        <v>4</v>
      </c>
      <c r="D446" s="97" t="s">
        <v>16</v>
      </c>
      <c r="E446" s="97" t="s">
        <v>2020</v>
      </c>
      <c r="F446" s="97" t="s">
        <v>238</v>
      </c>
      <c r="G446" s="97" t="s">
        <v>239</v>
      </c>
      <c r="H446" s="97" t="s">
        <v>2870</v>
      </c>
      <c r="I446" s="97" t="s">
        <v>2839</v>
      </c>
      <c r="J446" s="97" t="s">
        <v>2868</v>
      </c>
      <c r="K446" s="97" t="s">
        <v>2869</v>
      </c>
      <c r="L446" s="97" t="s">
        <v>2837</v>
      </c>
      <c r="M446" s="97" t="s">
        <v>2838</v>
      </c>
      <c r="N446" s="98">
        <v>5</v>
      </c>
      <c r="O446" s="100">
        <v>83684629.590000004</v>
      </c>
      <c r="P446" s="100">
        <v>120000000</v>
      </c>
      <c r="Q446" s="100">
        <v>50000000</v>
      </c>
      <c r="R446" s="100">
        <v>53472675.859999999</v>
      </c>
      <c r="S446" s="100">
        <v>3472675.86</v>
      </c>
      <c r="T446" s="100">
        <v>6.9453517199999997</v>
      </c>
      <c r="U446" s="97" t="s">
        <v>2847</v>
      </c>
    </row>
    <row r="447" spans="1:21" ht="60" hidden="1" x14ac:dyDescent="0.25">
      <c r="A447" s="96">
        <v>43524</v>
      </c>
      <c r="B447" s="97" t="s">
        <v>2914</v>
      </c>
      <c r="C447" s="98">
        <v>4</v>
      </c>
      <c r="D447" s="97" t="s">
        <v>16</v>
      </c>
      <c r="E447" s="97" t="s">
        <v>2020</v>
      </c>
      <c r="F447" s="97" t="s">
        <v>238</v>
      </c>
      <c r="G447" s="97" t="s">
        <v>239</v>
      </c>
      <c r="H447" s="97" t="s">
        <v>2871</v>
      </c>
      <c r="I447" s="97" t="s">
        <v>2872</v>
      </c>
      <c r="J447" s="97" t="s">
        <v>2870</v>
      </c>
      <c r="K447" s="97" t="s">
        <v>1944</v>
      </c>
      <c r="L447" s="97" t="s">
        <v>2873</v>
      </c>
      <c r="M447" s="97" t="s">
        <v>2874</v>
      </c>
      <c r="N447" s="98">
        <v>5</v>
      </c>
      <c r="O447" s="100">
        <v>563996574.39999998</v>
      </c>
      <c r="P447" s="100">
        <v>0</v>
      </c>
      <c r="Q447" s="100">
        <v>0</v>
      </c>
      <c r="R447" s="100">
        <v>558288163.70000017</v>
      </c>
      <c r="S447" s="100">
        <v>558288163.70000005</v>
      </c>
      <c r="T447" s="101"/>
      <c r="U447" s="97" t="s">
        <v>2846</v>
      </c>
    </row>
    <row r="448" spans="1:21" ht="60" hidden="1" x14ac:dyDescent="0.25">
      <c r="A448" s="96">
        <v>43524</v>
      </c>
      <c r="B448" s="97" t="s">
        <v>2914</v>
      </c>
      <c r="C448" s="98">
        <v>4</v>
      </c>
      <c r="D448" s="97" t="s">
        <v>16</v>
      </c>
      <c r="E448" s="97" t="s">
        <v>2020</v>
      </c>
      <c r="F448" s="97" t="s">
        <v>238</v>
      </c>
      <c r="G448" s="97" t="s">
        <v>239</v>
      </c>
      <c r="H448" s="97" t="s">
        <v>2875</v>
      </c>
      <c r="I448" s="97" t="s">
        <v>2876</v>
      </c>
      <c r="J448" s="97" t="s">
        <v>2877</v>
      </c>
      <c r="K448" s="97" t="s">
        <v>1944</v>
      </c>
      <c r="L448" s="97" t="s">
        <v>2878</v>
      </c>
      <c r="M448" s="97" t="s">
        <v>2879</v>
      </c>
      <c r="N448" s="98">
        <v>5</v>
      </c>
      <c r="O448" s="100">
        <v>474932830.10000002</v>
      </c>
      <c r="P448" s="100">
        <v>0</v>
      </c>
      <c r="Q448" s="100">
        <v>0</v>
      </c>
      <c r="R448" s="100">
        <v>434866974.88</v>
      </c>
      <c r="S448" s="100">
        <v>434866974.88</v>
      </c>
      <c r="T448" s="101"/>
      <c r="U448" s="97" t="s">
        <v>2846</v>
      </c>
    </row>
    <row r="449" spans="1:21" ht="60" hidden="1" x14ac:dyDescent="0.25">
      <c r="A449" s="96">
        <v>43524</v>
      </c>
      <c r="B449" s="97" t="s">
        <v>2914</v>
      </c>
      <c r="C449" s="98">
        <v>4</v>
      </c>
      <c r="D449" s="97" t="s">
        <v>16</v>
      </c>
      <c r="E449" s="97" t="s">
        <v>2020</v>
      </c>
      <c r="F449" s="97" t="s">
        <v>238</v>
      </c>
      <c r="G449" s="97" t="s">
        <v>239</v>
      </c>
      <c r="H449" s="97" t="s">
        <v>2875</v>
      </c>
      <c r="I449" s="97" t="s">
        <v>2876</v>
      </c>
      <c r="J449" s="97" t="s">
        <v>2877</v>
      </c>
      <c r="K449" s="97" t="s">
        <v>1944</v>
      </c>
      <c r="L449" s="97" t="s">
        <v>2880</v>
      </c>
      <c r="M449" s="97" t="s">
        <v>2881</v>
      </c>
      <c r="N449" s="98">
        <v>5</v>
      </c>
      <c r="O449" s="100">
        <v>-209490879.5</v>
      </c>
      <c r="P449" s="100">
        <v>0</v>
      </c>
      <c r="Q449" s="100">
        <v>0</v>
      </c>
      <c r="R449" s="100">
        <v>-237164906.46000001</v>
      </c>
      <c r="S449" s="100">
        <v>-237164906.46000001</v>
      </c>
      <c r="T449" s="101"/>
      <c r="U449" s="97" t="s">
        <v>2846</v>
      </c>
    </row>
    <row r="450" spans="1:21" ht="15" x14ac:dyDescent="0.25">
      <c r="A450" s="76"/>
      <c r="B450" s="77"/>
      <c r="C450" s="78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8"/>
      <c r="O450" s="102"/>
      <c r="P450" s="102"/>
      <c r="Q450" s="102"/>
      <c r="R450" s="102"/>
      <c r="S450" s="102"/>
      <c r="T450" s="103"/>
    </row>
  </sheetData>
  <autoFilter ref="A1:U449">
    <filterColumn colId="5">
      <filters>
        <filter val="10781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0" zoomScaleNormal="80" workbookViewId="0">
      <selection activeCell="L21" sqref="L21"/>
    </sheetView>
  </sheetViews>
  <sheetFormatPr defaultColWidth="24.5" defaultRowHeight="15" x14ac:dyDescent="0.2"/>
  <cols>
    <col min="1" max="1" width="17.625" style="82" bestFit="1" customWidth="1"/>
    <col min="2" max="2" width="20.5" style="82" customWidth="1"/>
    <col min="3" max="3" width="19.875" style="82" customWidth="1"/>
    <col min="4" max="4" width="11.25" style="82" bestFit="1" customWidth="1"/>
    <col min="5" max="5" width="10.125" style="82" bestFit="1" customWidth="1"/>
    <col min="6" max="6" width="3.25" style="82" customWidth="1"/>
    <col min="7" max="7" width="17.625" style="82" bestFit="1" customWidth="1"/>
    <col min="8" max="8" width="20" style="82" customWidth="1"/>
    <col min="9" max="9" width="18.5" style="82" customWidth="1"/>
    <col min="10" max="10" width="11.25" style="82" bestFit="1" customWidth="1"/>
    <col min="11" max="11" width="9.5" style="82" bestFit="1" customWidth="1"/>
    <col min="12" max="16384" width="24.5" style="82"/>
  </cols>
  <sheetData>
    <row r="1" spans="1:11" ht="28.5" customHeight="1" x14ac:dyDescent="0.2">
      <c r="B1" s="90"/>
      <c r="C1" s="90"/>
      <c r="D1" s="113" t="s">
        <v>2915</v>
      </c>
      <c r="E1" s="113"/>
      <c r="G1" s="108" t="s">
        <v>2916</v>
      </c>
      <c r="H1" s="108"/>
      <c r="I1" s="108"/>
      <c r="J1" s="108"/>
      <c r="K1" s="108"/>
    </row>
    <row r="2" spans="1:11" ht="75" customHeight="1" x14ac:dyDescent="0.2">
      <c r="A2" s="104" t="s">
        <v>2882</v>
      </c>
      <c r="B2" s="104" t="s">
        <v>2904</v>
      </c>
      <c r="C2" s="104" t="s">
        <v>2905</v>
      </c>
      <c r="D2" s="106" t="s">
        <v>2900</v>
      </c>
      <c r="E2" s="107"/>
      <c r="G2" s="109" t="s">
        <v>2882</v>
      </c>
      <c r="H2" s="83" t="s">
        <v>2906</v>
      </c>
      <c r="I2" s="83" t="s">
        <v>2907</v>
      </c>
      <c r="J2" s="111" t="s">
        <v>2900</v>
      </c>
      <c r="K2" s="112"/>
    </row>
    <row r="3" spans="1:11" x14ac:dyDescent="0.2">
      <c r="A3" s="105"/>
      <c r="B3" s="105"/>
      <c r="C3" s="105"/>
      <c r="D3" s="79" t="s">
        <v>2901</v>
      </c>
      <c r="E3" s="79" t="s">
        <v>2902</v>
      </c>
      <c r="G3" s="110"/>
      <c r="H3" s="84"/>
      <c r="I3" s="84"/>
      <c r="J3" s="85" t="s">
        <v>2901</v>
      </c>
      <c r="K3" s="86" t="s">
        <v>2902</v>
      </c>
    </row>
    <row r="4" spans="1:11" x14ac:dyDescent="0.2">
      <c r="A4" s="80" t="s">
        <v>16</v>
      </c>
      <c r="B4" s="91">
        <f>+Planfin_ก.พ.62!E16</f>
        <v>654965217.97500002</v>
      </c>
      <c r="C4" s="91">
        <f>+Planfin_ก.พ.62!F16</f>
        <v>663021174.10000002</v>
      </c>
      <c r="D4" s="91">
        <f>+Planfin_ก.พ.62!G16</f>
        <v>8055956.125</v>
      </c>
      <c r="E4" s="87">
        <f>+Planfin_ก.พ.62!H16</f>
        <v>1.2299822805716525</v>
      </c>
      <c r="G4" s="80" t="s">
        <v>16</v>
      </c>
      <c r="H4" s="94">
        <f>+Planfin_ก.พ.62!E31</f>
        <v>649791666.66666651</v>
      </c>
      <c r="I4" s="94">
        <f>+Planfin_ก.พ.62!F31</f>
        <v>663232442.75</v>
      </c>
      <c r="J4" s="94">
        <f>+Planfin_ก.พ.62!G31</f>
        <v>13440776.083333492</v>
      </c>
      <c r="K4" s="88">
        <f>+Planfin_ก.พ.62!H31</f>
        <v>2.068474677781365</v>
      </c>
    </row>
    <row r="5" spans="1:11" x14ac:dyDescent="0.2">
      <c r="A5" s="80" t="s">
        <v>2033</v>
      </c>
      <c r="B5" s="91">
        <f>+Planfin_ก.พ.62!L16</f>
        <v>201329166.66666666</v>
      </c>
      <c r="C5" s="91">
        <f>+Planfin_ก.พ.62!M16</f>
        <v>212103022.49000001</v>
      </c>
      <c r="D5" s="91">
        <f>+Planfin_ก.พ.62!N16</f>
        <v>10773855.823333353</v>
      </c>
      <c r="E5" s="87">
        <f>+Planfin_ก.พ.62!O16</f>
        <v>5.3513636408038341</v>
      </c>
      <c r="G5" s="80" t="s">
        <v>2033</v>
      </c>
      <c r="H5" s="94">
        <f>+Planfin_ก.พ.62!L31</f>
        <v>199541666.66666666</v>
      </c>
      <c r="I5" s="94">
        <f>+Planfin_ก.พ.62!M31</f>
        <v>193474143.98999998</v>
      </c>
      <c r="J5" s="94">
        <f>+Planfin_ก.พ.62!N31</f>
        <v>-6067522.676666677</v>
      </c>
      <c r="K5" s="88">
        <f>+Planfin_ก.พ.62!O31</f>
        <v>-3.040729677176869</v>
      </c>
    </row>
    <row r="6" spans="1:11" x14ac:dyDescent="0.2">
      <c r="A6" s="80" t="s">
        <v>2086</v>
      </c>
      <c r="B6" s="91">
        <f>+Planfin_ก.พ.62!S16</f>
        <v>45420737.499999993</v>
      </c>
      <c r="C6" s="91">
        <f>+Planfin_ก.พ.62!T16</f>
        <v>53386292.32</v>
      </c>
      <c r="D6" s="91">
        <f>+Planfin_ก.พ.62!U16</f>
        <v>7965554.8200000077</v>
      </c>
      <c r="E6" s="87">
        <f>+Planfin_ก.พ.62!V16</f>
        <v>17.53726438281635</v>
      </c>
      <c r="G6" s="80" t="s">
        <v>2086</v>
      </c>
      <c r="H6" s="94">
        <f>+Planfin_ก.พ.62!S31</f>
        <v>45233375</v>
      </c>
      <c r="I6" s="94">
        <f>+Planfin_ก.พ.62!T31</f>
        <v>42003739.469999999</v>
      </c>
      <c r="J6" s="94">
        <f>+Planfin_ก.พ.62!U31</f>
        <v>-3229635.5300000012</v>
      </c>
      <c r="K6" s="88">
        <f>+Planfin_ก.พ.62!V31</f>
        <v>-7.1399393257743888</v>
      </c>
    </row>
    <row r="7" spans="1:11" x14ac:dyDescent="0.2">
      <c r="A7" s="80" t="s">
        <v>2403</v>
      </c>
      <c r="B7" s="91">
        <f>+Planfin_ก.พ.62!Z16</f>
        <v>57214086.100000001</v>
      </c>
      <c r="C7" s="91">
        <f>+Planfin_ก.พ.62!AA16</f>
        <v>56685777.960000001</v>
      </c>
      <c r="D7" s="91">
        <f>+Planfin_ก.พ.62!AB16</f>
        <v>-528308.1400000006</v>
      </c>
      <c r="E7" s="87">
        <f>+Planfin_ก.พ.62!AC16</f>
        <v>-0.92338823533178926</v>
      </c>
      <c r="G7" s="80" t="s">
        <v>2403</v>
      </c>
      <c r="H7" s="94">
        <f>+Planfin_ก.พ.62!Z31</f>
        <v>40306140.004166663</v>
      </c>
      <c r="I7" s="94">
        <f>+Planfin_ก.พ.62!AA31</f>
        <v>34071370.340000004</v>
      </c>
      <c r="J7" s="94">
        <f>+Planfin_ก.พ.62!AB31</f>
        <v>-6234769.6641666591</v>
      </c>
      <c r="K7" s="88">
        <f>+Planfin_ก.พ.62!AC31</f>
        <v>-15.468535720667218</v>
      </c>
    </row>
    <row r="8" spans="1:11" x14ac:dyDescent="0.2">
      <c r="A8" s="80" t="s">
        <v>2088</v>
      </c>
      <c r="B8" s="92">
        <f>+Planfin_ก.พ.62!AG16</f>
        <v>32596195.64583334</v>
      </c>
      <c r="C8" s="92">
        <f>+Planfin_ก.พ.62!AH16</f>
        <v>42136875.519999996</v>
      </c>
      <c r="D8" s="92">
        <f>+Planfin_ก.พ.62!AI16</f>
        <v>9540679.8741666563</v>
      </c>
      <c r="E8" s="89">
        <f>+Planfin_ก.พ.62!AJ16</f>
        <v>29.269304853329437</v>
      </c>
      <c r="G8" s="80" t="s">
        <v>2088</v>
      </c>
      <c r="H8" s="94">
        <f>+Planfin_ก.พ.62!AG31</f>
        <v>32596195.64583334</v>
      </c>
      <c r="I8" s="94">
        <f>+Planfin_ก.พ.62!AH31</f>
        <v>34584077.689999998</v>
      </c>
      <c r="J8" s="94">
        <f>+Planfin_ก.พ.62!AI31</f>
        <v>1987882.0441666581</v>
      </c>
      <c r="K8" s="88">
        <f>+Planfin_ก.พ.62!AJ31</f>
        <v>6.0985093652202398</v>
      </c>
    </row>
    <row r="9" spans="1:11" x14ac:dyDescent="0.2">
      <c r="A9" s="80" t="s">
        <v>2089</v>
      </c>
      <c r="B9" s="92">
        <f>+Planfin_ก.พ.62!AN16</f>
        <v>28832083.333333336</v>
      </c>
      <c r="C9" s="92">
        <f>+Planfin_ก.พ.62!AO16</f>
        <v>38020596.54999999</v>
      </c>
      <c r="D9" s="92">
        <f>+Planfin_ก.พ.62!AP16</f>
        <v>9188513.2166666538</v>
      </c>
      <c r="E9" s="89">
        <f>+Planfin_ก.พ.62!AQ16</f>
        <v>31.869057502492836</v>
      </c>
      <c r="G9" s="80" t="s">
        <v>2089</v>
      </c>
      <c r="H9" s="94">
        <f>+Planfin_ก.พ.62!AN31</f>
        <v>31836374.999999996</v>
      </c>
      <c r="I9" s="94">
        <f>+Planfin_ก.พ.62!AO31</f>
        <v>29884987.859999999</v>
      </c>
      <c r="J9" s="94">
        <f>+Planfin_ก.พ.62!AP31</f>
        <v>-1951387.1399999969</v>
      </c>
      <c r="K9" s="88">
        <f>+Planfin_ก.พ.62!AQ31</f>
        <v>-6.1294262930374366</v>
      </c>
    </row>
    <row r="10" spans="1:11" x14ac:dyDescent="0.2">
      <c r="A10" s="80" t="s">
        <v>2090</v>
      </c>
      <c r="B10" s="92">
        <f>+Planfin_ก.พ.62!AU16</f>
        <v>84785923.67916666</v>
      </c>
      <c r="C10" s="92">
        <f>+Planfin_ก.พ.62!AV16</f>
        <v>108193455.49000001</v>
      </c>
      <c r="D10" s="92">
        <f>+Planfin_ก.พ.62!AW16</f>
        <v>23407531.81083335</v>
      </c>
      <c r="E10" s="89">
        <f>+Planfin_ก.พ.62!AX16</f>
        <v>27.607804214539655</v>
      </c>
      <c r="G10" s="80" t="s">
        <v>2090</v>
      </c>
      <c r="H10" s="94">
        <f>+Planfin_ก.พ.62!AU31</f>
        <v>83343870.416666657</v>
      </c>
      <c r="I10" s="94">
        <f>+Planfin_ก.พ.62!AV31</f>
        <v>89772461.11999999</v>
      </c>
      <c r="J10" s="94">
        <f>+Planfin_ก.พ.62!AW31</f>
        <v>6428590.7033333331</v>
      </c>
      <c r="K10" s="88">
        <f>+Planfin_ก.พ.62!AX31</f>
        <v>7.7133335315416049</v>
      </c>
    </row>
    <row r="11" spans="1:11" x14ac:dyDescent="0.2">
      <c r="A11" s="80" t="s">
        <v>2091</v>
      </c>
      <c r="B11" s="92">
        <f>+Planfin_ก.พ.62!BB16</f>
        <v>41643166.666666672</v>
      </c>
      <c r="C11" s="92">
        <f>+Planfin_ก.พ.62!BC16</f>
        <v>48310769.980000004</v>
      </c>
      <c r="D11" s="92">
        <f>+Planfin_ก.พ.62!BD16</f>
        <v>6667603.3133333325</v>
      </c>
      <c r="E11" s="89">
        <f>+Planfin_ก.พ.62!BE16</f>
        <v>16.011278312968511</v>
      </c>
      <c r="G11" s="80" t="s">
        <v>2091</v>
      </c>
      <c r="H11" s="94">
        <f>+Planfin_ก.พ.62!BB31</f>
        <v>36700468.116666667</v>
      </c>
      <c r="I11" s="94">
        <f>+Planfin_ก.พ.62!BC31</f>
        <v>30936947.18</v>
      </c>
      <c r="J11" s="94">
        <f>+Planfin_ก.พ.62!BD31</f>
        <v>-5763520.9366666675</v>
      </c>
      <c r="K11" s="88">
        <f>+Planfin_ก.พ.62!BE31</f>
        <v>-15.704216410387687</v>
      </c>
    </row>
    <row r="12" spans="1:11" x14ac:dyDescent="0.2">
      <c r="A12" s="80" t="s">
        <v>2092</v>
      </c>
      <c r="B12" s="92">
        <f>+Planfin_ก.พ.62!BI16</f>
        <v>37472044.154166676</v>
      </c>
      <c r="C12" s="92">
        <f>+Planfin_ก.พ.62!BJ16</f>
        <v>47514113.280000001</v>
      </c>
      <c r="D12" s="92">
        <f>+Planfin_ก.พ.62!BK16</f>
        <v>10042069.125833325</v>
      </c>
      <c r="E12" s="89">
        <f>+Planfin_ก.พ.62!BL16</f>
        <v>26.798829240589228</v>
      </c>
      <c r="G12" s="80" t="s">
        <v>2092</v>
      </c>
      <c r="H12" s="94">
        <f>+Planfin_ก.พ.62!BI31</f>
        <v>37135216.012500003</v>
      </c>
      <c r="I12" s="94">
        <f>+Planfin_ก.พ.62!BJ31</f>
        <v>35187792.559999995</v>
      </c>
      <c r="J12" s="94">
        <f>+Planfin_ก.พ.62!BK31</f>
        <v>-1947423.452500008</v>
      </c>
      <c r="K12" s="88">
        <f>+Planfin_ก.พ.62!BL31</f>
        <v>-5.2441419806053915</v>
      </c>
    </row>
    <row r="13" spans="1:11" x14ac:dyDescent="0.2">
      <c r="A13" s="80" t="s">
        <v>2094</v>
      </c>
      <c r="B13" s="92">
        <f>+Planfin_ก.พ.62!BP16</f>
        <v>35020833.333333336</v>
      </c>
      <c r="C13" s="92">
        <f>+Planfin_ก.พ.62!BQ16</f>
        <v>46594025.359999999</v>
      </c>
      <c r="D13" s="92">
        <f>+Planfin_ก.พ.62!BR16</f>
        <v>11573192.026666664</v>
      </c>
      <c r="E13" s="89">
        <f>+Planfin_ก.พ.62!BS16</f>
        <v>33.04659234265317</v>
      </c>
      <c r="G13" s="80" t="s">
        <v>2094</v>
      </c>
      <c r="H13" s="94">
        <f>+Planfin_ก.พ.62!BP31</f>
        <v>35000000</v>
      </c>
      <c r="I13" s="94">
        <f>+Planfin_ก.พ.62!BQ31</f>
        <v>33642715</v>
      </c>
      <c r="J13" s="94">
        <f>+Planfin_ก.พ.62!BR31</f>
        <v>-1357285</v>
      </c>
      <c r="K13" s="88">
        <f>+Planfin_ก.พ.62!BS31</f>
        <v>-3.8779571428571429</v>
      </c>
    </row>
    <row r="14" spans="1:11" x14ac:dyDescent="0.2">
      <c r="A14" s="80" t="s">
        <v>2095</v>
      </c>
      <c r="B14" s="92">
        <f>+Planfin_ก.พ.62!BW16</f>
        <v>40461949.700000003</v>
      </c>
      <c r="C14" s="92">
        <f>+Planfin_ก.พ.62!BX16</f>
        <v>50480729.399999999</v>
      </c>
      <c r="D14" s="92">
        <f>+Planfin_ก.พ.62!BY16</f>
        <v>10018779.699999996</v>
      </c>
      <c r="E14" s="89">
        <f>+Planfin_ก.พ.62!BZ16</f>
        <v>24.760990941570952</v>
      </c>
      <c r="G14" s="80" t="s">
        <v>2095</v>
      </c>
      <c r="H14" s="94">
        <f>+Planfin_ก.พ.62!BW31</f>
        <v>36224000</v>
      </c>
      <c r="I14" s="94">
        <f>+Planfin_ก.พ.62!BX31</f>
        <v>34171854.079999991</v>
      </c>
      <c r="J14" s="94">
        <f>+Planfin_ก.พ.62!BY31</f>
        <v>-2052145.9200000092</v>
      </c>
      <c r="K14" s="88">
        <f>+Planfin_ก.พ.62!BZ31</f>
        <v>-5.6651554770318278</v>
      </c>
    </row>
    <row r="15" spans="1:11" x14ac:dyDescent="0.2">
      <c r="A15" s="80" t="s">
        <v>2096</v>
      </c>
      <c r="B15" s="92">
        <f>+Planfin_ก.พ.62!CD16</f>
        <v>60204464.362500004</v>
      </c>
      <c r="C15" s="92">
        <f>+Planfin_ก.พ.62!CE16</f>
        <v>77420584.049999997</v>
      </c>
      <c r="D15" s="92">
        <f>+Planfin_ก.พ.62!CF16</f>
        <v>17216119.687499993</v>
      </c>
      <c r="E15" s="89">
        <f>+Planfin_ก.พ.62!CG16</f>
        <v>28.596084808327809</v>
      </c>
      <c r="G15" s="80" t="s">
        <v>2096</v>
      </c>
      <c r="H15" s="94">
        <f>+Planfin_ก.พ.62!CD31</f>
        <v>59981713.950000003</v>
      </c>
      <c r="I15" s="94">
        <f>+Planfin_ก.พ.62!CE31</f>
        <v>67656235.310000002</v>
      </c>
      <c r="J15" s="94">
        <f>+Planfin_ก.พ.62!CF31</f>
        <v>7674521.3599999994</v>
      </c>
      <c r="K15" s="88">
        <f>+Planfin_ก.พ.62!CG31</f>
        <v>12.794768362900372</v>
      </c>
    </row>
    <row r="16" spans="1:11" x14ac:dyDescent="0.2">
      <c r="A16" s="80" t="s">
        <v>2097</v>
      </c>
      <c r="B16" s="92">
        <f>+Planfin_ก.พ.62!CK16</f>
        <v>18779166.666666668</v>
      </c>
      <c r="C16" s="92">
        <f>+Planfin_ก.พ.62!CL16</f>
        <v>28903079.559999999</v>
      </c>
      <c r="D16" s="92">
        <f>+Planfin_ก.พ.62!CM16</f>
        <v>10123912.893333331</v>
      </c>
      <c r="E16" s="89">
        <f>+Planfin_ก.พ.62!CN16</f>
        <v>53.910341566452168</v>
      </c>
      <c r="G16" s="80" t="s">
        <v>2097</v>
      </c>
      <c r="H16" s="94">
        <f>+Planfin_ก.พ.62!CK31</f>
        <v>19170000</v>
      </c>
      <c r="I16" s="94">
        <f>+Planfin_ก.พ.62!CL31</f>
        <v>18952365.210000001</v>
      </c>
      <c r="J16" s="94">
        <f>+Planfin_ก.พ.62!CM31</f>
        <v>-217634.78999999911</v>
      </c>
      <c r="K16" s="88">
        <f>+Planfin_ก.พ.62!CN31</f>
        <v>-1.1352884194053161</v>
      </c>
    </row>
    <row r="17" spans="1:11" x14ac:dyDescent="0.2">
      <c r="A17" s="80" t="s">
        <v>2098</v>
      </c>
      <c r="B17" s="92">
        <f>+Planfin_ก.พ.62!CR16</f>
        <v>47230758.462499999</v>
      </c>
      <c r="C17" s="92">
        <f>+Planfin_ก.พ.62!CS16</f>
        <v>56200294.460000001</v>
      </c>
      <c r="D17" s="92">
        <f>+Planfin_ก.พ.62!CT16</f>
        <v>8969535.9975000024</v>
      </c>
      <c r="E17" s="89">
        <f>+Planfin_ก.พ.62!CU16</f>
        <v>18.99087859158896</v>
      </c>
      <c r="G17" s="80" t="s">
        <v>2098</v>
      </c>
      <c r="H17" s="94">
        <f>+Planfin_ก.พ.62!CR31</f>
        <v>46990500.86666666</v>
      </c>
      <c r="I17" s="94">
        <f>+Planfin_ก.พ.62!CS31</f>
        <v>44113965.329999998</v>
      </c>
      <c r="J17" s="94">
        <f>+Planfin_ก.พ.62!CT31</f>
        <v>-2876535.5366666615</v>
      </c>
      <c r="K17" s="88">
        <f>+Planfin_ก.พ.62!CU31</f>
        <v>-6.1215255926483865</v>
      </c>
    </row>
    <row r="18" spans="1:11" x14ac:dyDescent="0.2">
      <c r="A18" s="80" t="s">
        <v>2099</v>
      </c>
      <c r="B18" s="92">
        <f>+Planfin_ก.พ.62!CY16</f>
        <v>21156033.75</v>
      </c>
      <c r="C18" s="92">
        <f>+Planfin_ก.พ.62!CZ16</f>
        <v>27183873.569999997</v>
      </c>
      <c r="D18" s="92">
        <f>+Planfin_ก.พ.62!DA16</f>
        <v>6027839.8199999966</v>
      </c>
      <c r="E18" s="89">
        <f>+Planfin_ก.พ.62!DB16</f>
        <v>28.492296293486469</v>
      </c>
      <c r="G18" s="80" t="s">
        <v>2099</v>
      </c>
      <c r="H18" s="94">
        <f>+Planfin_ก.พ.62!CY31</f>
        <v>21871030.516666669</v>
      </c>
      <c r="I18" s="94">
        <f>+Planfin_ก.พ.62!CZ31</f>
        <v>22183129.379999999</v>
      </c>
      <c r="J18" s="94">
        <f>+Planfin_ก.พ.62!DA31</f>
        <v>312098.86333332956</v>
      </c>
      <c r="K18" s="88">
        <f>+Planfin_ก.พ.62!DB31</f>
        <v>1.4269966067465214</v>
      </c>
    </row>
    <row r="19" spans="1:11" x14ac:dyDescent="0.2">
      <c r="A19" s="80" t="s">
        <v>2100</v>
      </c>
      <c r="B19" s="92">
        <f>+Planfin_ก.พ.62!DF16</f>
        <v>22327041.666666668</v>
      </c>
      <c r="C19" s="92">
        <f>+Planfin_ก.พ.62!DG16</f>
        <v>28547857.579999998</v>
      </c>
      <c r="D19" s="92">
        <f>+Planfin_ก.พ.62!DH16</f>
        <v>6220815.9133333303</v>
      </c>
      <c r="E19" s="89">
        <f>+Planfin_ก.พ.62!DI16</f>
        <v>27.86224886488543</v>
      </c>
      <c r="G19" s="80" t="s">
        <v>2100</v>
      </c>
      <c r="H19" s="94">
        <f>+Planfin_ก.พ.62!DF31</f>
        <v>23659500</v>
      </c>
      <c r="I19" s="94">
        <f>+Planfin_ก.พ.62!DG31</f>
        <v>24010763.989999995</v>
      </c>
      <c r="J19" s="94">
        <f>+Planfin_ก.พ.62!DH31</f>
        <v>351263.98999999464</v>
      </c>
      <c r="K19" s="88">
        <f>+Planfin_ก.พ.62!DI31</f>
        <v>1.484663623491598</v>
      </c>
    </row>
    <row r="20" spans="1:11" x14ac:dyDescent="0.2">
      <c r="A20" s="81" t="s">
        <v>2789</v>
      </c>
      <c r="B20" s="93">
        <f>+Planfin_ก.พ.62!DM16</f>
        <v>1429438869.6625001</v>
      </c>
      <c r="C20" s="93">
        <f>+Planfin_ก.พ.62!DN16</f>
        <v>1584702521.6699998</v>
      </c>
      <c r="D20" s="92">
        <f>+Planfin_ก.พ.62!DO16</f>
        <v>155263652.00749969</v>
      </c>
      <c r="E20" s="89">
        <f>+Planfin_ก.พ.62!DP16</f>
        <v>10.861860223806454</v>
      </c>
      <c r="G20" s="80" t="s">
        <v>2789</v>
      </c>
      <c r="H20" s="94">
        <f>+Planfin_ก.พ.62!DM31</f>
        <v>1399381718.8625</v>
      </c>
      <c r="I20" s="94">
        <f>+Planfin_ก.พ.62!DN31</f>
        <v>1397878991.2600002</v>
      </c>
      <c r="J20" s="94">
        <f>+Planfin_ก.พ.62!DO31</f>
        <v>-1502727.6024997234</v>
      </c>
      <c r="K20" s="88">
        <f>+Planfin_ก.พ.62!DP31</f>
        <v>-0.10738511031294801</v>
      </c>
    </row>
    <row r="23" spans="1:11" x14ac:dyDescent="0.2">
      <c r="B23" s="82" t="s">
        <v>2903</v>
      </c>
    </row>
  </sheetData>
  <mergeCells count="8">
    <mergeCell ref="A2:A3"/>
    <mergeCell ref="B2:B3"/>
    <mergeCell ref="C2:C3"/>
    <mergeCell ref="D2:E2"/>
    <mergeCell ref="G1:K1"/>
    <mergeCell ref="G2:G3"/>
    <mergeCell ref="J2:K2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ID</vt:lpstr>
      <vt:lpstr>Planfin_ก.พ.62</vt:lpstr>
      <vt:lpstr>EBITDA</vt:lpstr>
      <vt:lpstr>data</vt:lpstr>
      <vt:lpstr>นำเสนอ</vt:lpstr>
      <vt:lpstr>Planfin_ก.พ.62!Print_Titles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IT</cp:lastModifiedBy>
  <cp:lastPrinted>2019-04-01T07:29:14Z</cp:lastPrinted>
  <dcterms:created xsi:type="dcterms:W3CDTF">2012-02-03T03:32:18Z</dcterms:created>
  <dcterms:modified xsi:type="dcterms:W3CDTF">2020-01-31T07:51:01Z</dcterms:modified>
</cp:coreProperties>
</file>